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Custom frontal wig, 22 inch</t>
        </is>
      </c>
      <c r="B2" s="2" t="n">
        <v>650</v>
      </c>
      <c r="C2" s="2" t="n">
        <v>379</v>
      </c>
      <c r="D2" s="2">
        <f>IF(OR(B2="",C2=""),"",B2-C2)</f>
        <v>271</v>
      </c>
      <c r="E2" s="3">
        <f>IF(OR(D2="",N(B2)=0),"",D2/B2)</f>
        <v>0.416923076923077</v>
      </c>
      <c r="F2" t="n">
        <v>10</v>
      </c>
    </row>
    <row r="3">
      <c r="A3" t="inlineStr">
        <is>
          <t>Closure wig, 18 inch</t>
        </is>
      </c>
      <c r="B3" s="2" t="n">
        <v>380</v>
      </c>
      <c r="C3" s="2" t="n">
        <v>260.7</v>
      </c>
      <c r="D3" s="2">
        <f>IF(OR(B3="",C3=""),"",B3-C3)</f>
        <v>119.3</v>
      </c>
      <c r="E3" s="3">
        <f>IF(OR(D3="",N(B3)=0),"",D3/B3)</f>
        <v>0.313947368421053</v>
      </c>
      <c r="F3" t="n">
        <v>14</v>
      </c>
    </row>
    <row r="4">
      <c r="A4" t="inlineStr">
        <is>
          <t>Wig install, the client's own unit</t>
        </is>
      </c>
      <c r="B4" s="2" t="n">
        <v>120</v>
      </c>
      <c r="C4" s="2" t="n">
        <v>49.8</v>
      </c>
      <c r="D4" s="2">
        <f>IF(OR(B4="",C4=""),"",B4-C4)</f>
        <v>70.2</v>
      </c>
      <c r="E4" s="3">
        <f>IF(OR(D4="",N(B4)=0),"",D4/B4)</f>
        <v>0.585</v>
      </c>
      <c r="F4" t="n">
        <v>24</v>
      </c>
    </row>
    <row r="5" ht="30" customHeight="1">
      <c r="A5" s="4" t="inlineStr">
        <is>
          <t>Hair bundle, 100 g, sold on its own</t>
        </is>
      </c>
      <c r="B5" s="5" t="n">
        <v>85</v>
      </c>
      <c r="C5" s="5" t="n">
        <v>50.4</v>
      </c>
      <c r="D5" s="5">
        <f>IF(OR(B5="",C5=""),"",B5-C5)</f>
        <v>34.6</v>
      </c>
      <c r="E5" s="6">
        <f>IF(OR(D5="",N(B5)=0),"",D5/B5)</f>
        <v>0.407058823529412</v>
      </c>
      <c r="F5" s="7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Custom frontal wig, 22 inch (units)</v>
      </c>
      <c r="C4">
        <f>IF(Products!A2="","",ROUND(N(Products!F2)*C$2,0))</f>
        <v>4</v>
      </c>
      <c r="D4">
        <f>IF(Products!A2="","",ROUND(N(Products!F2)*D$2,0))</f>
        <v>4</v>
      </c>
      <c r="E4">
        <f>IF(Products!A2="","",ROUND(N(Products!F2)*E$2,0))</f>
        <v>5</v>
      </c>
      <c r="F4">
        <f>IF(Products!A2="","",ROUND(N(Products!F2)*F$2,0))</f>
        <v>6</v>
      </c>
      <c r="G4">
        <f>IF(Products!A2="","",ROUND(N(Products!F2)*G$2,0))</f>
        <v>6</v>
      </c>
      <c r="H4">
        <f>IF(Products!A2="","",ROUND(N(Products!F2)*H$2,0))</f>
        <v>7</v>
      </c>
      <c r="I4">
        <f>IF(Products!A2="","",ROUND(N(Products!F2)*I$2,0))</f>
        <v>8</v>
      </c>
      <c r="J4">
        <f>IF(Products!A2="","",ROUND(N(Products!F2)*J$2,0))</f>
        <v>8</v>
      </c>
      <c r="K4">
        <f>IF(Products!A2="","",ROUND(N(Products!F2)*K$2,0))</f>
        <v>9</v>
      </c>
      <c r="L4">
        <f>IF(Products!A2="","",ROUND(N(Products!F2)*L$2,0))</f>
        <v>10</v>
      </c>
      <c r="M4">
        <f>IF(Products!A2="","",ROUND(N(Products!F2)*M$2,0))</f>
        <v>10</v>
      </c>
      <c r="N4">
        <f>IF(Products!A2="","",ROUND(N(Products!F2)*N$2,0))</f>
        <v>10</v>
      </c>
      <c r="O4">
        <f>IF(Products!A2="","",SUM(C4:N4))</f>
        <v>87</v>
      </c>
    </row>
    <row r="5">
      <c r="A5" t="str">
        <f>IF(Products!A3="","",Products!A3&amp;" (units)")</f>
        <v>Closure wig, 18 inch (units)</v>
      </c>
      <c r="C5">
        <f>IF(Products!A3="","",ROUND(N(Products!F3)*C$2,0))</f>
        <v>5</v>
      </c>
      <c r="D5">
        <f>IF(Products!A3="","",ROUND(N(Products!F3)*D$2,0))</f>
        <v>6</v>
      </c>
      <c r="E5">
        <f>IF(Products!A3="","",ROUND(N(Products!F3)*E$2,0))</f>
        <v>7</v>
      </c>
      <c r="F5">
        <f>IF(Products!A3="","",ROUND(N(Products!F3)*F$2,0))</f>
        <v>8</v>
      </c>
      <c r="G5">
        <f>IF(Products!A3="","",ROUND(N(Products!F3)*G$2,0))</f>
        <v>9</v>
      </c>
      <c r="H5">
        <f>IF(Products!A3="","",ROUND(N(Products!F3)*H$2,0))</f>
        <v>10</v>
      </c>
      <c r="I5">
        <f>IF(Products!A3="","",ROUND(N(Products!F3)*I$2,0))</f>
        <v>11</v>
      </c>
      <c r="J5">
        <f>IF(Products!A3="","",ROUND(N(Products!F3)*J$2,0))</f>
        <v>12</v>
      </c>
      <c r="K5">
        <f>IF(Products!A3="","",ROUND(N(Products!F3)*K$2,0))</f>
        <v>13</v>
      </c>
      <c r="L5">
        <f>IF(Products!A3="","",ROUND(N(Products!F3)*L$2,0))</f>
        <v>13</v>
      </c>
      <c r="M5">
        <f>IF(Products!A3="","",ROUND(N(Products!F3)*M$2,0))</f>
        <v>14</v>
      </c>
      <c r="N5">
        <f>IF(Products!A3="","",ROUND(N(Products!F3)*N$2,0))</f>
        <v>14</v>
      </c>
      <c r="O5">
        <f>IF(Products!A3="","",SUM(C5:N5))</f>
        <v>122</v>
      </c>
    </row>
    <row r="6">
      <c r="A6" t="str">
        <f>IF(Products!A4="","",Products!A4&amp;" (units)")</f>
        <v>Wig install, the client's own unit (units)</v>
      </c>
      <c r="C6">
        <f>IF(Products!A4="","",ROUND(N(Products!F4)*C$2,0))</f>
        <v>8</v>
      </c>
      <c r="D6">
        <f>IF(Products!A4="","",ROUND(N(Products!F4)*D$2,0))</f>
        <v>10</v>
      </c>
      <c r="E6">
        <f>IF(Products!A4="","",ROUND(N(Products!F4)*E$2,0))</f>
        <v>12</v>
      </c>
      <c r="F6">
        <f>IF(Products!A4="","",ROUND(N(Products!F4)*F$2,0))</f>
        <v>13</v>
      </c>
      <c r="G6">
        <f>IF(Products!A4="","",ROUND(N(Products!F4)*G$2,0))</f>
        <v>15</v>
      </c>
      <c r="H6">
        <f>IF(Products!A4="","",ROUND(N(Products!F4)*H$2,0))</f>
        <v>17</v>
      </c>
      <c r="I6">
        <f>IF(Products!A4="","",ROUND(N(Products!F4)*I$2,0))</f>
        <v>18</v>
      </c>
      <c r="J6">
        <f>IF(Products!A4="","",ROUND(N(Products!F4)*J$2,0))</f>
        <v>20</v>
      </c>
      <c r="K6">
        <f>IF(Products!A4="","",ROUND(N(Products!F4)*K$2,0))</f>
        <v>22</v>
      </c>
      <c r="L6">
        <f>IF(Products!A4="","",ROUND(N(Products!F4)*L$2,0))</f>
        <v>23</v>
      </c>
      <c r="M6">
        <f>IF(Products!A4="","",ROUND(N(Products!F4)*M$2,0))</f>
        <v>24</v>
      </c>
      <c r="N6">
        <f>IF(Products!A4="","",ROUND(N(Products!F4)*N$2,0))</f>
        <v>24</v>
      </c>
      <c r="O6">
        <f>IF(Products!A4="","",SUM(C6:N6))</f>
        <v>206</v>
      </c>
    </row>
    <row r="7">
      <c r="A7" t="str">
        <f>IF(Products!A5="","",Products!A5&amp;" (units)")</f>
        <v>Hair bundle, 100 g, sold on its own (units)</v>
      </c>
      <c r="C7">
        <f>IF(Products!A5="","",ROUND(N(Products!F5)*C$2,0))</f>
        <v>14</v>
      </c>
      <c r="D7">
        <f>IF(Products!A5="","",ROUND(N(Products!F5)*D$2,0))</f>
        <v>17</v>
      </c>
      <c r="E7">
        <f>IF(Products!A5="","",ROUND(N(Products!F5)*E$2,0))</f>
        <v>20</v>
      </c>
      <c r="F7">
        <f>IF(Products!A5="","",ROUND(N(Products!F5)*F$2,0))</f>
        <v>22</v>
      </c>
      <c r="G7">
        <f>IF(Products!A5="","",ROUND(N(Products!F5)*G$2,0))</f>
        <v>25</v>
      </c>
      <c r="H7">
        <f>IF(Products!A5="","",ROUND(N(Products!F5)*H$2,0))</f>
        <v>28</v>
      </c>
      <c r="I7">
        <f>IF(Products!A5="","",ROUND(N(Products!F5)*I$2,0))</f>
        <v>31</v>
      </c>
      <c r="J7">
        <f>IF(Products!A5="","",ROUND(N(Products!F5)*J$2,0))</f>
        <v>34</v>
      </c>
      <c r="K7">
        <f>IF(Products!A5="","",ROUND(N(Products!F5)*K$2,0))</f>
        <v>36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345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6650</v>
      </c>
      <c r="D25" s="11">
        <f>SUMPRODUCT(Products!$B$2:$B$21,D4:D23)</f>
        <v>7525</v>
      </c>
      <c r="E25" s="11">
        <f>SUMPRODUCT(Products!$B$2:$B$21,E4:E23)</f>
        <v>9050</v>
      </c>
      <c r="F25" s="11">
        <f>SUMPRODUCT(Products!$B$2:$B$21,F4:F23)</f>
        <v>10370</v>
      </c>
      <c r="G25" s="11">
        <f>SUMPRODUCT(Products!$B$2:$B$21,G4:G23)</f>
        <v>11245</v>
      </c>
      <c r="H25" s="11">
        <f>SUMPRODUCT(Products!$B$2:$B$21,H4:H23)</f>
        <v>12770</v>
      </c>
      <c r="I25" s="11">
        <f>SUMPRODUCT(Products!$B$2:$B$21,I4:I23)</f>
        <v>14175</v>
      </c>
      <c r="J25" s="11">
        <f>SUMPRODUCT(Products!$B$2:$B$21,J4:J23)</f>
        <v>15050</v>
      </c>
      <c r="K25" s="11">
        <f>SUMPRODUCT(Products!$B$2:$B$21,K4:K23)</f>
        <v>16490</v>
      </c>
      <c r="L25" s="11">
        <f>SUMPRODUCT(Products!$B$2:$B$21,L4:L23)</f>
        <v>17430</v>
      </c>
      <c r="M25" s="11">
        <f>SUMPRODUCT(Products!$B$2:$B$21,M4:M23)</f>
        <v>18100</v>
      </c>
      <c r="N25" s="11">
        <f>SUMPRODUCT(Products!$B$2:$B$21,N4:N23)</f>
        <v>18100</v>
      </c>
      <c r="O25" s="11">
        <f>SUM(C25:N25)</f>
        <v>156955</v>
      </c>
    </row>
    <row r="26">
      <c r="A26" s="9" t="inlineStr">
        <is>
          <t>Contribution</t>
        </is>
      </c>
      <c r="C26" s="11">
        <f>SUMPRODUCT(Products!$D$2:$D$21,C4:C23)</f>
        <v>2726.5</v>
      </c>
      <c r="D26" s="11">
        <f>SUMPRODUCT(Products!$D$2:$D$21,D4:D23)</f>
        <v>3090</v>
      </c>
      <c r="E26" s="11">
        <f>SUMPRODUCT(Products!$D$2:$D$21,E4:E23)</f>
        <v>3724.5</v>
      </c>
      <c r="F26" s="11">
        <f>SUMPRODUCT(Products!$D$2:$D$21,F4:F23)</f>
        <v>4254.2</v>
      </c>
      <c r="G26" s="11">
        <f>SUMPRODUCT(Products!$D$2:$D$21,G4:G23)</f>
        <v>4617.7</v>
      </c>
      <c r="H26" s="11">
        <f>SUMPRODUCT(Products!$D$2:$D$21,H4:H23)</f>
        <v>5252.2</v>
      </c>
      <c r="I26" s="11">
        <f>SUMPRODUCT(Products!$D$2:$D$21,I4:I23)</f>
        <v>5816.5</v>
      </c>
      <c r="J26" s="11">
        <f>SUMPRODUCT(Products!$D$2:$D$21,J4:J23)</f>
        <v>6180</v>
      </c>
      <c r="K26" s="11">
        <f>SUMPRODUCT(Products!$D$2:$D$21,K4:K23)</f>
        <v>6779.9</v>
      </c>
      <c r="L26" s="11">
        <f>SUMPRODUCT(Products!$D$2:$D$21,L4:L23)</f>
        <v>7190.3</v>
      </c>
      <c r="M26" s="11">
        <f>SUMPRODUCT(Products!$D$2:$D$21,M4:M23)</f>
        <v>7449</v>
      </c>
      <c r="N26" s="11">
        <f>SUMPRODUCT(Products!$D$2:$D$21,N4:N23)</f>
        <v>7449</v>
      </c>
      <c r="O26" s="11">
        <f>SUM(C26:N26)</f>
        <v>64529.8</v>
      </c>
    </row>
    <row r="27">
      <c r="A27" s="9" t="inlineStr">
        <is>
          <t>Fixed costs</t>
        </is>
      </c>
      <c r="C27" s="11">
        <f>'Fixed costs'!$B$22</f>
        <v>1390</v>
      </c>
      <c r="D27" s="11">
        <f>'Fixed costs'!$B$22</f>
        <v>1390</v>
      </c>
      <c r="E27" s="11">
        <f>'Fixed costs'!$B$22</f>
        <v>1390</v>
      </c>
      <c r="F27" s="11">
        <f>'Fixed costs'!$B$22</f>
        <v>1390</v>
      </c>
      <c r="G27" s="11">
        <f>'Fixed costs'!$B$22</f>
        <v>1390</v>
      </c>
      <c r="H27" s="11">
        <f>'Fixed costs'!$B$22</f>
        <v>1390</v>
      </c>
      <c r="I27" s="11">
        <f>'Fixed costs'!$B$22</f>
        <v>1390</v>
      </c>
      <c r="J27" s="11">
        <f>'Fixed costs'!$B$22</f>
        <v>1390</v>
      </c>
      <c r="K27" s="11">
        <f>'Fixed costs'!$B$22</f>
        <v>1390</v>
      </c>
      <c r="L27" s="11">
        <f>'Fixed costs'!$B$22</f>
        <v>1390</v>
      </c>
      <c r="M27" s="11">
        <f>'Fixed costs'!$B$22</f>
        <v>1390</v>
      </c>
      <c r="N27" s="11">
        <f>'Fixed costs'!$B$22</f>
        <v>1390</v>
      </c>
      <c r="O27" s="11">
        <f>SUM(C27:N27)</f>
        <v>16680</v>
      </c>
    </row>
    <row r="28">
      <c r="A28" s="9" t="inlineStr">
        <is>
          <t>Profit</t>
        </is>
      </c>
      <c r="C28" s="11">
        <f>C26-C27</f>
        <v>1336.5</v>
      </c>
      <c r="D28" s="11">
        <f>D26-D27</f>
        <v>1700</v>
      </c>
      <c r="E28" s="11">
        <f>E26-E27</f>
        <v>2334.5</v>
      </c>
      <c r="F28" s="11">
        <f>F26-F27</f>
        <v>2864.2</v>
      </c>
      <c r="G28" s="11">
        <f>G26-G27</f>
        <v>3227.7</v>
      </c>
      <c r="H28" s="11">
        <f>H26-H27</f>
        <v>3862.2</v>
      </c>
      <c r="I28" s="11">
        <f>I26-I27</f>
        <v>4426.5</v>
      </c>
      <c r="J28" s="11">
        <f>J26-J27</f>
        <v>4790</v>
      </c>
      <c r="K28" s="11">
        <f>K26-K27</f>
        <v>5389.9</v>
      </c>
      <c r="L28" s="11">
        <f>L26-L27</f>
        <v>5800.3</v>
      </c>
      <c r="M28" s="11">
        <f>M26-M27</f>
        <v>6059</v>
      </c>
      <c r="N28" s="11">
        <f>N26-N27</f>
        <v>6059</v>
      </c>
      <c r="O28" s="11">
        <f>SUM(C28:N28)</f>
        <v>47849.8</v>
      </c>
    </row>
    <row r="29">
      <c r="A29" s="9" t="inlineStr">
        <is>
          <t>Cash, start of year to date</t>
        </is>
      </c>
      <c r="C29" s="11">
        <f>C28</f>
        <v>1336.5</v>
      </c>
      <c r="D29" s="11">
        <f>C29+D28</f>
        <v>3036.5</v>
      </c>
      <c r="E29" s="11">
        <f>D29+E28</f>
        <v>5371</v>
      </c>
      <c r="F29" s="11">
        <f>E29+F28</f>
        <v>8235.2</v>
      </c>
      <c r="G29" s="11">
        <f>F29+G28</f>
        <v>11462.9</v>
      </c>
      <c r="H29" s="11">
        <f>G29+H28</f>
        <v>15325.1</v>
      </c>
      <c r="I29" s="11">
        <f>H29+I28</f>
        <v>19751.6</v>
      </c>
      <c r="J29" s="11">
        <f>I29+J28</f>
        <v>24541.6</v>
      </c>
      <c r="K29" s="11">
        <f>J29+K28</f>
        <v>29931.5</v>
      </c>
      <c r="L29" s="11">
        <f>K29+L28</f>
        <v>35731.8</v>
      </c>
      <c r="M29" s="11">
        <f>L29+M28</f>
        <v>41790.8</v>
      </c>
      <c r="N29" s="11">
        <f>M29+N28</f>
        <v>47849.8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1336.5</v>
      </c>
    </row>
    <row r="35">
      <c r="A35" s="9" t="inlineStr">
        <is>
          <t>Working cash in the startup budget</t>
        </is>
      </c>
      <c r="C35" s="11">
        <f>Startup!B22</f>
        <v>4000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Salon suite rent</t>
        </is>
      </c>
      <c r="B2" s="13" t="n">
        <v>900</v>
      </c>
    </row>
    <row r="3">
      <c r="A3" t="inlineStr">
        <is>
          <t>Website and booking</t>
        </is>
      </c>
      <c r="B3" s="13" t="n">
        <v>60</v>
      </c>
    </row>
    <row r="4">
      <c r="A4" t="inlineStr">
        <is>
          <t>Insurance</t>
        </is>
      </c>
      <c r="B4" s="13" t="n">
        <v>70</v>
      </c>
    </row>
    <row r="5">
      <c r="A5" t="inlineStr">
        <is>
          <t>Ads</t>
        </is>
      </c>
      <c r="B5" s="13" t="n">
        <v>300</v>
      </c>
    </row>
    <row r="6">
      <c r="A6" t="inlineStr">
        <is>
          <t>Photo and lighting upkeep</t>
        </is>
      </c>
      <c r="B6" s="13" t="n">
        <v>20</v>
      </c>
    </row>
    <row r="7">
      <c r="A7" t="inlineStr">
        <is>
          <t>Software and card fees</t>
        </is>
      </c>
      <c r="B7" s="13" t="n">
        <v>40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1390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Hair bundles, a first stock of 60</t>
        </is>
      </c>
      <c r="B2" s="13" t="n">
        <v>3000</v>
      </c>
    </row>
    <row r="3">
      <c r="A3" t="inlineStr">
        <is>
          <t>Lace frontals and closures</t>
        </is>
      </c>
      <c r="B3" s="13" t="n">
        <v>800</v>
      </c>
    </row>
    <row r="4" ht="30" customHeight="1">
      <c r="A4" s="4" t="inlineStr">
        <is>
          <t>Wig heads, blocks, stands and a sewing machine</t>
        </is>
      </c>
      <c r="B4" s="15" t="n">
        <v>700</v>
      </c>
    </row>
    <row r="5">
      <c r="A5" t="inlineStr">
        <is>
          <t>Ventilating and styling tools</t>
        </is>
      </c>
      <c r="B5" s="13" t="n">
        <v>600</v>
      </c>
    </row>
    <row r="6">
      <c r="A6" t="inlineStr">
        <is>
          <t>Suite deposit and setup</t>
        </is>
      </c>
      <c r="B6" s="13" t="n">
        <v>1200</v>
      </c>
    </row>
    <row r="7">
      <c r="A7" t="inlineStr">
        <is>
          <t>Website, booking and photos</t>
        </is>
      </c>
      <c r="B7" s="13" t="n">
        <v>1000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7300</v>
      </c>
    </row>
    <row r="22">
      <c r="A22" t="inlineStr">
        <is>
          <t>Working cash</t>
        </is>
      </c>
      <c r="B22" s="16" t="n">
        <v>4000</v>
      </c>
    </row>
    <row r="23">
      <c r="A23" s="9" t="inlineStr">
        <is>
          <t>Total to start</t>
        </is>
      </c>
      <c r="B23" s="14">
        <f>B21+B22</f>
        <v>11300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Wig business plan: the first year</t>
        </is>
      </c>
    </row>
    <row r="2" ht="15" customHeight="1">
      <c r="A2" s="4" t="inlineStr">
        <is>
          <t>From the article: https://www.tarostack.com/articles/wig-business-plan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