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Cookie to cafés</t>
        </is>
      </c>
      <c r="B2" s="2" t="n">
        <v>1.75</v>
      </c>
      <c r="C2" s="2" t="n">
        <v>0.47</v>
      </c>
      <c r="D2" s="2">
        <f>IF(OR(B2="",C2=""),"",B2-C2)</f>
        <v>1.28</v>
      </c>
      <c r="E2" s="3">
        <f>IF(OR(D2="",N(B2)=0),"",D2/B2)</f>
        <v>0.731428571428571</v>
      </c>
      <c r="F2" t="n">
        <v>3000</v>
      </c>
    </row>
    <row r="3">
      <c r="A3" t="inlineStr">
        <is>
          <t>Cookie at the counter</t>
        </is>
      </c>
      <c r="B3" s="2" t="n">
        <v>3.5</v>
      </c>
      <c r="C3" s="2" t="n">
        <v>0.58</v>
      </c>
      <c r="D3" s="2">
        <f>IF(OR(B3="",C3=""),"",B3-C3)</f>
        <v>2.92</v>
      </c>
      <c r="E3" s="3">
        <f>IF(OR(D3="",N(B3)=0),"",D3/B3)</f>
        <v>0.834285714285714</v>
      </c>
      <c r="F3" t="n">
        <v>1200</v>
      </c>
    </row>
    <row r="4">
      <c r="A4" t="inlineStr">
        <is>
          <t>Cupcake at the counter</t>
        </is>
      </c>
      <c r="B4" s="2" t="n">
        <v>4.25</v>
      </c>
      <c r="C4" s="2" t="n">
        <v>1.08</v>
      </c>
      <c r="D4" s="2">
        <f>IF(OR(B4="",C4=""),"",B4-C4)</f>
        <v>3.17</v>
      </c>
      <c r="E4" s="3">
        <f>IF(OR(D4="",N(B4)=0),"",D4/B4)</f>
        <v>0.745882352941176</v>
      </c>
      <c r="F4" t="n">
        <v>900</v>
      </c>
    </row>
    <row r="5">
      <c r="A5" t="inlineStr">
        <is>
          <t>Cinnamon roll to cafés</t>
        </is>
      </c>
      <c r="B5" s="2" t="n">
        <v>2.75</v>
      </c>
      <c r="C5" s="2" t="n">
        <v>0.65</v>
      </c>
      <c r="D5" s="2">
        <f>IF(OR(B5="",C5=""),"",B5-C5)</f>
        <v>2.1</v>
      </c>
      <c r="E5" s="3">
        <f>IF(OR(D5="",N(B5)=0),"",D5/B5)</f>
        <v>0.763636363636364</v>
      </c>
      <c r="F5" t="n">
        <v>1500</v>
      </c>
    </row>
    <row r="6">
      <c r="A6" t="inlineStr">
        <is>
          <t>8-inch cake to order</t>
        </is>
      </c>
      <c r="B6" s="2" t="n">
        <v>48</v>
      </c>
      <c r="C6" s="2" t="n">
        <v>12.44</v>
      </c>
      <c r="D6" s="2">
        <f>IF(OR(B6="",C6=""),"",B6-C6)</f>
        <v>35.56</v>
      </c>
      <c r="E6" s="3">
        <f>IF(OR(D6="",N(B6)=0),"",D6/B6)</f>
        <v>0.740833333333333</v>
      </c>
      <c r="F6" t="n">
        <v>40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Cookie to cafés (units)</v>
      </c>
      <c r="C4">
        <f>IF(Products!A2="","",ROUND(N(Products!F2)*C$2,0))</f>
        <v>1500</v>
      </c>
      <c r="D4">
        <f>IF(Products!A2="","",ROUND(N(Products!F2)*D$2,0))</f>
        <v>1680</v>
      </c>
      <c r="E4">
        <f>IF(Products!A2="","",ROUND(N(Products!F2)*E$2,0))</f>
        <v>1860</v>
      </c>
      <c r="F4">
        <f>IF(Products!A2="","",ROUND(N(Products!F2)*F$2,0))</f>
        <v>2040</v>
      </c>
      <c r="G4">
        <f>IF(Products!A2="","",ROUND(N(Products!F2)*G$2,0))</f>
        <v>2220</v>
      </c>
      <c r="H4">
        <f>IF(Products!A2="","",ROUND(N(Products!F2)*H$2,0))</f>
        <v>2400</v>
      </c>
      <c r="I4">
        <f>IF(Products!A2="","",ROUND(N(Products!F2)*I$2,0))</f>
        <v>2550</v>
      </c>
      <c r="J4">
        <f>IF(Products!A2="","",ROUND(N(Products!F2)*J$2,0))</f>
        <v>2670</v>
      </c>
      <c r="K4">
        <f>IF(Products!A2="","",ROUND(N(Products!F2)*K$2,0))</f>
        <v>2790</v>
      </c>
      <c r="L4">
        <f>IF(Products!A2="","",ROUND(N(Products!F2)*L$2,0))</f>
        <v>2880</v>
      </c>
      <c r="M4">
        <f>IF(Products!A2="","",ROUND(N(Products!F2)*M$2,0))</f>
        <v>3000</v>
      </c>
      <c r="N4">
        <f>IF(Products!A2="","",ROUND(N(Products!F2)*N$2,0))</f>
        <v>3000</v>
      </c>
      <c r="O4">
        <f>IF(Products!A2="","",SUM(C4:N4))</f>
        <v>28590</v>
      </c>
    </row>
    <row r="5">
      <c r="A5" t="str">
        <f>IF(Products!A3="","",Products!A3&amp;" (units)")</f>
        <v>Cookie at the counter (units)</v>
      </c>
      <c r="C5">
        <f>IF(Products!A3="","",ROUND(N(Products!F3)*C$2,0))</f>
        <v>600</v>
      </c>
      <c r="D5">
        <f>IF(Products!A3="","",ROUND(N(Products!F3)*D$2,0))</f>
        <v>672</v>
      </c>
      <c r="E5">
        <f>IF(Products!A3="","",ROUND(N(Products!F3)*E$2,0))</f>
        <v>744</v>
      </c>
      <c r="F5">
        <f>IF(Products!A3="","",ROUND(N(Products!F3)*F$2,0))</f>
        <v>816</v>
      </c>
      <c r="G5">
        <f>IF(Products!A3="","",ROUND(N(Products!F3)*G$2,0))</f>
        <v>888</v>
      </c>
      <c r="H5">
        <f>IF(Products!A3="","",ROUND(N(Products!F3)*H$2,0))</f>
        <v>960</v>
      </c>
      <c r="I5">
        <f>IF(Products!A3="","",ROUND(N(Products!F3)*I$2,0))</f>
        <v>1020</v>
      </c>
      <c r="J5">
        <f>IF(Products!A3="","",ROUND(N(Products!F3)*J$2,0))</f>
        <v>1068</v>
      </c>
      <c r="K5">
        <f>IF(Products!A3="","",ROUND(N(Products!F3)*K$2,0))</f>
        <v>1116</v>
      </c>
      <c r="L5">
        <f>IF(Products!A3="","",ROUND(N(Products!F3)*L$2,0))</f>
        <v>1152</v>
      </c>
      <c r="M5">
        <f>IF(Products!A3="","",ROUND(N(Products!F3)*M$2,0))</f>
        <v>1200</v>
      </c>
      <c r="N5">
        <f>IF(Products!A3="","",ROUND(N(Products!F3)*N$2,0))</f>
        <v>1200</v>
      </c>
      <c r="O5">
        <f>IF(Products!A3="","",SUM(C5:N5))</f>
        <v>11436</v>
      </c>
    </row>
    <row r="6">
      <c r="A6" t="str">
        <f>IF(Products!A4="","",Products!A4&amp;" (units)")</f>
        <v>Cupcake at the counter (units)</v>
      </c>
      <c r="C6">
        <f>IF(Products!A4="","",ROUND(N(Products!F4)*C$2,0))</f>
        <v>450</v>
      </c>
      <c r="D6">
        <f>IF(Products!A4="","",ROUND(N(Products!F4)*D$2,0))</f>
        <v>504</v>
      </c>
      <c r="E6">
        <f>IF(Products!A4="","",ROUND(N(Products!F4)*E$2,0))</f>
        <v>558</v>
      </c>
      <c r="F6">
        <f>IF(Products!A4="","",ROUND(N(Products!F4)*F$2,0))</f>
        <v>612</v>
      </c>
      <c r="G6">
        <f>IF(Products!A4="","",ROUND(N(Products!F4)*G$2,0))</f>
        <v>666</v>
      </c>
      <c r="H6">
        <f>IF(Products!A4="","",ROUND(N(Products!F4)*H$2,0))</f>
        <v>720</v>
      </c>
      <c r="I6">
        <f>IF(Products!A4="","",ROUND(N(Products!F4)*I$2,0))</f>
        <v>765</v>
      </c>
      <c r="J6">
        <f>IF(Products!A4="","",ROUND(N(Products!F4)*J$2,0))</f>
        <v>801</v>
      </c>
      <c r="K6">
        <f>IF(Products!A4="","",ROUND(N(Products!F4)*K$2,0))</f>
        <v>837</v>
      </c>
      <c r="L6">
        <f>IF(Products!A4="","",ROUND(N(Products!F4)*L$2,0))</f>
        <v>864</v>
      </c>
      <c r="M6">
        <f>IF(Products!A4="","",ROUND(N(Products!F4)*M$2,0))</f>
        <v>900</v>
      </c>
      <c r="N6">
        <f>IF(Products!A4="","",ROUND(N(Products!F4)*N$2,0))</f>
        <v>900</v>
      </c>
      <c r="O6">
        <f>IF(Products!A4="","",SUM(C6:N6))</f>
        <v>8577</v>
      </c>
    </row>
    <row r="7">
      <c r="A7" t="str">
        <f>IF(Products!A5="","",Products!A5&amp;" (units)")</f>
        <v>Cinnamon roll to cafés (units)</v>
      </c>
      <c r="C7">
        <f>IF(Products!A5="","",ROUND(N(Products!F5)*C$2,0))</f>
        <v>750</v>
      </c>
      <c r="D7">
        <f>IF(Products!A5="","",ROUND(N(Products!F5)*D$2,0))</f>
        <v>840</v>
      </c>
      <c r="E7">
        <f>IF(Products!A5="","",ROUND(N(Products!F5)*E$2,0))</f>
        <v>930</v>
      </c>
      <c r="F7">
        <f>IF(Products!A5="","",ROUND(N(Products!F5)*F$2,0))</f>
        <v>1020</v>
      </c>
      <c r="G7">
        <f>IF(Products!A5="","",ROUND(N(Products!F5)*G$2,0))</f>
        <v>1110</v>
      </c>
      <c r="H7">
        <f>IF(Products!A5="","",ROUND(N(Products!F5)*H$2,0))</f>
        <v>1200</v>
      </c>
      <c r="I7">
        <f>IF(Products!A5="","",ROUND(N(Products!F5)*I$2,0))</f>
        <v>1275</v>
      </c>
      <c r="J7">
        <f>IF(Products!A5="","",ROUND(N(Products!F5)*J$2,0))</f>
        <v>1335</v>
      </c>
      <c r="K7">
        <f>IF(Products!A5="","",ROUND(N(Products!F5)*K$2,0))</f>
        <v>1395</v>
      </c>
      <c r="L7">
        <f>IF(Products!A5="","",ROUND(N(Products!F5)*L$2,0))</f>
        <v>1440</v>
      </c>
      <c r="M7">
        <f>IF(Products!A5="","",ROUND(N(Products!F5)*M$2,0))</f>
        <v>1500</v>
      </c>
      <c r="N7">
        <f>IF(Products!A5="","",ROUND(N(Products!F5)*N$2,0))</f>
        <v>1500</v>
      </c>
      <c r="O7">
        <f>IF(Products!A5="","",SUM(C7:N7))</f>
        <v>14295</v>
      </c>
    </row>
    <row r="8">
      <c r="A8" t="str">
        <f>IF(Products!A6="","",Products!A6&amp;" (units)")</f>
        <v>8-inch cake to order (units)</v>
      </c>
      <c r="C8">
        <f>IF(Products!A6="","",ROUND(N(Products!F6)*C$2,0))</f>
        <v>20</v>
      </c>
      <c r="D8">
        <f>IF(Products!A6="","",ROUND(N(Products!F6)*D$2,0))</f>
        <v>22</v>
      </c>
      <c r="E8">
        <f>IF(Products!A6="","",ROUND(N(Products!F6)*E$2,0))</f>
        <v>25</v>
      </c>
      <c r="F8">
        <f>IF(Products!A6="","",ROUND(N(Products!F6)*F$2,0))</f>
        <v>27</v>
      </c>
      <c r="G8">
        <f>IF(Products!A6="","",ROUND(N(Products!F6)*G$2,0))</f>
        <v>30</v>
      </c>
      <c r="H8">
        <f>IF(Products!A6="","",ROUND(N(Products!F6)*H$2,0))</f>
        <v>32</v>
      </c>
      <c r="I8">
        <f>IF(Products!A6="","",ROUND(N(Products!F6)*I$2,0))</f>
        <v>34</v>
      </c>
      <c r="J8">
        <f>IF(Products!A6="","",ROUND(N(Products!F6)*J$2,0))</f>
        <v>36</v>
      </c>
      <c r="K8">
        <f>IF(Products!A6="","",ROUND(N(Products!F6)*K$2,0))</f>
        <v>37</v>
      </c>
      <c r="L8">
        <f>IF(Products!A6="","",ROUND(N(Products!F6)*L$2,0))</f>
        <v>38</v>
      </c>
      <c r="M8">
        <f>IF(Products!A6="","",ROUND(N(Products!F6)*M$2,0))</f>
        <v>40</v>
      </c>
      <c r="N8">
        <f>IF(Products!A6="","",ROUND(N(Products!F6)*N$2,0))</f>
        <v>40</v>
      </c>
      <c r="O8">
        <f>IF(Products!A6="","",SUM(C8:N8))</f>
        <v>381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9660</v>
      </c>
      <c r="D25" s="7">
        <f>SUMPRODUCT(Products!$B$2:$B$21,D4:D23)</f>
        <v>10800</v>
      </c>
      <c r="E25" s="7">
        <f>SUMPRODUCT(Products!$B$2:$B$21,E4:E23)</f>
        <v>11988</v>
      </c>
      <c r="F25" s="7">
        <f>SUMPRODUCT(Products!$B$2:$B$21,F4:F23)</f>
        <v>13128</v>
      </c>
      <c r="G25" s="7">
        <f>SUMPRODUCT(Products!$B$2:$B$21,G4:G23)</f>
        <v>14316</v>
      </c>
      <c r="H25" s="7">
        <f>SUMPRODUCT(Products!$B$2:$B$21,H4:H23)</f>
        <v>15456</v>
      </c>
      <c r="I25" s="7">
        <f>SUMPRODUCT(Products!$B$2:$B$21,I4:I23)</f>
        <v>16422</v>
      </c>
      <c r="J25" s="7">
        <f>SUMPRODUCT(Products!$B$2:$B$21,J4:J23)</f>
        <v>17214</v>
      </c>
      <c r="K25" s="7">
        <f>SUMPRODUCT(Products!$B$2:$B$21,K4:K23)</f>
        <v>17958</v>
      </c>
      <c r="L25" s="7">
        <f>SUMPRODUCT(Products!$B$2:$B$21,L4:L23)</f>
        <v>18528</v>
      </c>
      <c r="M25" s="7">
        <f>SUMPRODUCT(Products!$B$2:$B$21,M4:M23)</f>
        <v>19320</v>
      </c>
      <c r="N25" s="7">
        <f>SUMPRODUCT(Products!$B$2:$B$21,N4:N23)</f>
        <v>19320</v>
      </c>
      <c r="O25" s="7">
        <f>SUM(C25:N25)</f>
        <v>184110</v>
      </c>
    </row>
    <row r="26">
      <c r="A26" s="5" t="inlineStr">
        <is>
          <t>Contribution</t>
        </is>
      </c>
      <c r="C26" s="7">
        <f>SUMPRODUCT(Products!$D$2:$D$21,C4:C23)</f>
        <v>7384.7</v>
      </c>
      <c r="D26" s="7">
        <f>SUMPRODUCT(Products!$D$2:$D$21,D4:D23)</f>
        <v>8256.64</v>
      </c>
      <c r="E26" s="7">
        <f>SUMPRODUCT(Products!$D$2:$D$21,E4:E23)</f>
        <v>9164.14</v>
      </c>
      <c r="F26" s="7">
        <f>SUMPRODUCT(Products!$D$2:$D$21,F4:F23)</f>
        <v>10036.08</v>
      </c>
      <c r="G26" s="7">
        <f>SUMPRODUCT(Products!$D$2:$D$21,G4:G23)</f>
        <v>10943.58</v>
      </c>
      <c r="H26" s="7">
        <f>SUMPRODUCT(Products!$D$2:$D$21,H4:H23)</f>
        <v>11815.52</v>
      </c>
      <c r="I26" s="7">
        <f>SUMPRODUCT(Products!$D$2:$D$21,I4:I23)</f>
        <v>12553.99</v>
      </c>
      <c r="J26" s="7">
        <f>SUMPRODUCT(Products!$D$2:$D$21,J4:J23)</f>
        <v>13158.99</v>
      </c>
      <c r="K26" s="7">
        <f>SUMPRODUCT(Products!$D$2:$D$21,K4:K23)</f>
        <v>13728.43</v>
      </c>
      <c r="L26" s="7">
        <f>SUMPRODUCT(Products!$D$2:$D$21,L4:L23)</f>
        <v>14164.4</v>
      </c>
      <c r="M26" s="7">
        <f>SUMPRODUCT(Products!$D$2:$D$21,M4:M23)</f>
        <v>14769.4</v>
      </c>
      <c r="N26" s="7">
        <f>SUMPRODUCT(Products!$D$2:$D$21,N4:N23)</f>
        <v>14769.4</v>
      </c>
      <c r="O26" s="7">
        <f>SUM(C26:N26)</f>
        <v>140745.27</v>
      </c>
    </row>
    <row r="27">
      <c r="A27" s="5" t="inlineStr">
        <is>
          <t>Fixed costs</t>
        </is>
      </c>
      <c r="C27" s="7">
        <f>'Fixed costs'!$B$22</f>
        <v>11100</v>
      </c>
      <c r="D27" s="7">
        <f>'Fixed costs'!$B$22</f>
        <v>11100</v>
      </c>
      <c r="E27" s="7">
        <f>'Fixed costs'!$B$22</f>
        <v>11100</v>
      </c>
      <c r="F27" s="7">
        <f>'Fixed costs'!$B$22</f>
        <v>11100</v>
      </c>
      <c r="G27" s="7">
        <f>'Fixed costs'!$B$22</f>
        <v>11100</v>
      </c>
      <c r="H27" s="7">
        <f>'Fixed costs'!$B$22</f>
        <v>11100</v>
      </c>
      <c r="I27" s="7">
        <f>'Fixed costs'!$B$22</f>
        <v>11100</v>
      </c>
      <c r="J27" s="7">
        <f>'Fixed costs'!$B$22</f>
        <v>11100</v>
      </c>
      <c r="K27" s="7">
        <f>'Fixed costs'!$B$22</f>
        <v>11100</v>
      </c>
      <c r="L27" s="7">
        <f>'Fixed costs'!$B$22</f>
        <v>11100</v>
      </c>
      <c r="M27" s="7">
        <f>'Fixed costs'!$B$22</f>
        <v>11100</v>
      </c>
      <c r="N27" s="7">
        <f>'Fixed costs'!$B$22</f>
        <v>11100</v>
      </c>
      <c r="O27" s="7">
        <f>SUM(C27:N27)</f>
        <v>133200</v>
      </c>
    </row>
    <row r="28">
      <c r="A28" s="5" t="inlineStr">
        <is>
          <t>Profit</t>
        </is>
      </c>
      <c r="C28" s="7">
        <f>C26-C27</f>
        <v>-3715.3</v>
      </c>
      <c r="D28" s="7">
        <f>D26-D27</f>
        <v>-2843.36</v>
      </c>
      <c r="E28" s="7">
        <f>E26-E27</f>
        <v>-1935.86</v>
      </c>
      <c r="F28" s="7">
        <f>F26-F27</f>
        <v>-1063.92</v>
      </c>
      <c r="G28" s="7">
        <f>G26-G27</f>
        <v>-156.42</v>
      </c>
      <c r="H28" s="7">
        <f>H26-H27</f>
        <v>715.52</v>
      </c>
      <c r="I28" s="7">
        <f>I26-I27</f>
        <v>1453.99</v>
      </c>
      <c r="J28" s="7">
        <f>J26-J27</f>
        <v>2058.99</v>
      </c>
      <c r="K28" s="7">
        <f>K26-K27</f>
        <v>2628.43</v>
      </c>
      <c r="L28" s="7">
        <f>L26-L27</f>
        <v>3064.4</v>
      </c>
      <c r="M28" s="7">
        <f>M26-M27</f>
        <v>3669.4</v>
      </c>
      <c r="N28" s="7">
        <f>N26-N27</f>
        <v>3669.4</v>
      </c>
      <c r="O28" s="7">
        <f>SUM(C28:N28)</f>
        <v>7545.27</v>
      </c>
    </row>
    <row r="29">
      <c r="A29" s="5" t="inlineStr">
        <is>
          <t>Cash, start of year to date</t>
        </is>
      </c>
      <c r="C29" s="7">
        <f>C28</f>
        <v>-3715.3</v>
      </c>
      <c r="D29" s="7">
        <f>C29+D28</f>
        <v>-6558.66</v>
      </c>
      <c r="E29" s="7">
        <f>D29+E28</f>
        <v>-8494.52</v>
      </c>
      <c r="F29" s="7">
        <f>E29+F28</f>
        <v>-9558.44</v>
      </c>
      <c r="G29" s="7">
        <f>F29+G28</f>
        <v>-9714.86</v>
      </c>
      <c r="H29" s="7">
        <f>G29+H28</f>
        <v>-8999.34</v>
      </c>
      <c r="I29" s="7">
        <f>H29+I28</f>
        <v>-7545.35</v>
      </c>
      <c r="J29" s="7">
        <f>I29+J28</f>
        <v>-5486.36</v>
      </c>
      <c r="K29" s="7">
        <f>J29+K28</f>
        <v>-2857.93</v>
      </c>
      <c r="L29" s="7">
        <f>K29+L28</f>
        <v>206.470000000001</v>
      </c>
      <c r="M29" s="7">
        <f>L29+M28</f>
        <v>3875.87</v>
      </c>
      <c r="N29" s="7">
        <f>M29+N28</f>
        <v>7545.27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-9714.86</v>
      </c>
    </row>
    <row r="35">
      <c r="A35" s="5" t="inlineStr">
        <is>
          <t>Working cash in the startup budget</t>
        </is>
      </c>
      <c r="C35" s="7">
        <f>Startup!B22</f>
        <v>20000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2800</v>
      </c>
    </row>
    <row r="3" ht="30" customHeight="1">
      <c r="A3" s="10" t="inlineStr">
        <is>
          <t>Wages for a baker and a counter helper</t>
        </is>
      </c>
      <c r="B3" s="11" t="n">
        <v>6500</v>
      </c>
    </row>
    <row r="4">
      <c r="A4" t="inlineStr">
        <is>
          <t>Utilities</t>
        </is>
      </c>
      <c r="B4" s="9" t="n">
        <v>700</v>
      </c>
    </row>
    <row r="5">
      <c r="A5" t="inlineStr">
        <is>
          <t>Delivery van fuel</t>
        </is>
      </c>
      <c r="B5" s="9" t="n">
        <v>300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Ads</t>
        </is>
      </c>
      <c r="B7" s="9" t="n">
        <v>200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11100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28000</v>
      </c>
    </row>
    <row r="3">
      <c r="A3" t="inlineStr">
        <is>
          <t>Convection oven</t>
        </is>
      </c>
      <c r="B3" s="9" t="n">
        <v>7000</v>
      </c>
    </row>
    <row r="4">
      <c r="A4" t="inlineStr">
        <is>
          <t>Lease deposit and first month</t>
        </is>
      </c>
      <c r="B4" s="9" t="n">
        <v>5600</v>
      </c>
    </row>
    <row r="5">
      <c r="A5" t="inlineStr">
        <is>
          <t>Mixer</t>
        </is>
      </c>
      <c r="B5" s="9" t="n">
        <v>4500</v>
      </c>
    </row>
    <row r="6">
      <c r="A6" t="inlineStr">
        <is>
          <t>Display case</t>
        </is>
      </c>
      <c r="B6" s="9" t="n">
        <v>4000</v>
      </c>
    </row>
    <row r="7">
      <c r="A7" t="inlineStr">
        <is>
          <t>Reach-in fridge</t>
        </is>
      </c>
      <c r="B7" s="9" t="n">
        <v>3500</v>
      </c>
    </row>
    <row r="8">
      <c r="A8" t="inlineStr">
        <is>
          <t>Signs</t>
        </is>
      </c>
      <c r="B8" s="9" t="n">
        <v>2000</v>
      </c>
    </row>
    <row r="9">
      <c r="A9" t="inlineStr">
        <is>
          <t>Register</t>
        </is>
      </c>
      <c r="B9" s="9" t="n">
        <v>1500</v>
      </c>
    </row>
    <row r="10">
      <c r="A10" t="inlineStr">
        <is>
          <t>Opening inventory</t>
        </is>
      </c>
      <c r="B10" s="9" t="n">
        <v>1200</v>
      </c>
    </row>
    <row r="11">
      <c r="A11" t="inlineStr">
        <is>
          <t>Licenses and permits</t>
        </is>
      </c>
      <c r="B11" s="9" t="n">
        <v>1000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58300</v>
      </c>
    </row>
    <row r="22">
      <c r="A22" t="inlineStr">
        <is>
          <t>Working cash</t>
        </is>
      </c>
      <c r="B22" s="13" t="n">
        <v>20000</v>
      </c>
    </row>
    <row r="23">
      <c r="A23" s="5" t="inlineStr">
        <is>
          <t>Total to start</t>
        </is>
      </c>
      <c r="B23" s="12">
        <f>B21+B22</f>
        <v>78300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Vegan bakery business plan: cafés, counter and cakes</t>
        </is>
      </c>
    </row>
    <row r="2" ht="15" customHeight="1">
      <c r="A2" s="10" t="inlineStr">
        <is>
          <t>From the article: https://www.tarostack.com/articles/vegan-bakery-business-plan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