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2 oz pouch, retail</t>
        </is>
      </c>
      <c r="B2" s="2" t="n">
        <v>14</v>
      </c>
      <c r="C2" s="2" t="n">
        <v>4.01</v>
      </c>
      <c r="D2" s="2">
        <f>IF(OR(B2="",C2=""),"",B2-C2)</f>
        <v>9.99</v>
      </c>
      <c r="E2" s="3">
        <f>IF(OR(D2="",N(B2)=0),"",D2/B2)</f>
        <v>0.713571428571429</v>
      </c>
      <c r="F2" t="n">
        <v>250</v>
      </c>
    </row>
    <row r="3">
      <c r="A3" t="inlineStr">
        <is>
          <t>2 oz pouch, wholesale</t>
        </is>
      </c>
      <c r="B3" s="2" t="n">
        <v>8.25</v>
      </c>
      <c r="C3" s="2" t="n">
        <v>3.59</v>
      </c>
      <c r="D3" s="2">
        <f>IF(OR(B3="",C3=""),"",B3-C3)</f>
        <v>4.66</v>
      </c>
      <c r="E3" s="3">
        <f>IF(OR(D3="",N(B3)=0),"",D3/B3)</f>
        <v>0.564848484848485</v>
      </c>
      <c r="F3" t="n">
        <v>400</v>
      </c>
    </row>
    <row r="4">
      <c r="A4" t="inlineStr">
        <is>
          <t>2 oz tin, retail</t>
        </is>
      </c>
      <c r="B4" s="2" t="n">
        <v>18</v>
      </c>
      <c r="C4" s="2" t="n">
        <v>5.4</v>
      </c>
      <c r="D4" s="2">
        <f>IF(OR(B4="",C4=""),"",B4-C4)</f>
        <v>12.6</v>
      </c>
      <c r="E4" s="3">
        <f>IF(OR(D4="",N(B4)=0),"",D4/B4)</f>
        <v>0.7</v>
      </c>
      <c r="F4" t="n">
        <v>60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2 oz pouch, retail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2 oz pouch, wholesale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2 oz tin, retail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1189</v>
      </c>
      <c r="D25" s="7">
        <f>SUMPRODUCT(Products!$B$2:$B$21,D4:D23)</f>
        <v>1576</v>
      </c>
      <c r="E25" s="7">
        <f>SUMPRODUCT(Products!$B$2:$B$21,E4:E23)</f>
        <v>1977</v>
      </c>
      <c r="F25" s="7">
        <f>SUMPRODUCT(Products!$B$2:$B$21,F4:F23)</f>
        <v>2364</v>
      </c>
      <c r="G25" s="7">
        <f>SUMPRODUCT(Products!$B$2:$B$21,G4:G23)</f>
        <v>3152</v>
      </c>
      <c r="H25" s="7">
        <f>SUMPRODUCT(Products!$B$2:$B$21,H4:H23)</f>
        <v>3940</v>
      </c>
      <c r="I25" s="7">
        <f>SUMPRODUCT(Products!$B$2:$B$21,I4:I23)</f>
        <v>4728</v>
      </c>
      <c r="J25" s="7">
        <f>SUMPRODUCT(Products!$B$2:$B$21,J4:J23)</f>
        <v>5516</v>
      </c>
      <c r="K25" s="7">
        <f>SUMPRODUCT(Products!$B$2:$B$21,K4:K23)</f>
        <v>6304</v>
      </c>
      <c r="L25" s="7">
        <f>SUMPRODUCT(Products!$B$2:$B$21,L4:L23)</f>
        <v>7092</v>
      </c>
      <c r="M25" s="7">
        <f>SUMPRODUCT(Products!$B$2:$B$21,M4:M23)</f>
        <v>7880</v>
      </c>
      <c r="N25" s="7">
        <f>SUMPRODUCT(Products!$B$2:$B$21,N4:N23)</f>
        <v>7880</v>
      </c>
      <c r="O25" s="7">
        <f>SUM(C25:N25)</f>
        <v>53598</v>
      </c>
    </row>
    <row r="26">
      <c r="A26" s="5" t="inlineStr">
        <is>
          <t>Contribution</t>
        </is>
      </c>
      <c r="C26" s="7">
        <f>SUMPRODUCT(Products!$D$2:$D$21,C4:C23)</f>
        <v>772.62</v>
      </c>
      <c r="D26" s="7">
        <f>SUMPRODUCT(Products!$D$2:$D$21,D4:D23)</f>
        <v>1023.5</v>
      </c>
      <c r="E26" s="7">
        <f>SUMPRODUCT(Products!$D$2:$D$21,E4:E23)</f>
        <v>1284.37</v>
      </c>
      <c r="F26" s="7">
        <f>SUMPRODUCT(Products!$D$2:$D$21,F4:F23)</f>
        <v>1535.25</v>
      </c>
      <c r="G26" s="7">
        <f>SUMPRODUCT(Products!$D$2:$D$21,G4:G23)</f>
        <v>2047</v>
      </c>
      <c r="H26" s="7">
        <f>SUMPRODUCT(Products!$D$2:$D$21,H4:H23)</f>
        <v>2558.75</v>
      </c>
      <c r="I26" s="7">
        <f>SUMPRODUCT(Products!$D$2:$D$21,I4:I23)</f>
        <v>3070.5</v>
      </c>
      <c r="J26" s="7">
        <f>SUMPRODUCT(Products!$D$2:$D$21,J4:J23)</f>
        <v>3582.25</v>
      </c>
      <c r="K26" s="7">
        <f>SUMPRODUCT(Products!$D$2:$D$21,K4:K23)</f>
        <v>4094</v>
      </c>
      <c r="L26" s="7">
        <f>SUMPRODUCT(Products!$D$2:$D$21,L4:L23)</f>
        <v>4605.75</v>
      </c>
      <c r="M26" s="7">
        <f>SUMPRODUCT(Products!$D$2:$D$21,M4:M23)</f>
        <v>5117.5</v>
      </c>
      <c r="N26" s="7">
        <f>SUMPRODUCT(Products!$D$2:$D$21,N4:N23)</f>
        <v>5117.5</v>
      </c>
      <c r="O26" s="7">
        <f>SUM(C26:N26)</f>
        <v>34808.99</v>
      </c>
    </row>
    <row r="27">
      <c r="A27" s="5" t="inlineStr">
        <is>
          <t>Fixed costs</t>
        </is>
      </c>
      <c r="C27" s="7">
        <f>'Fixed costs'!$B$22</f>
        <v>600</v>
      </c>
      <c r="D27" s="7">
        <f>'Fixed costs'!$B$22</f>
        <v>600</v>
      </c>
      <c r="E27" s="7">
        <f>'Fixed costs'!$B$22</f>
        <v>600</v>
      </c>
      <c r="F27" s="7">
        <f>'Fixed costs'!$B$22</f>
        <v>600</v>
      </c>
      <c r="G27" s="7">
        <f>'Fixed costs'!$B$22</f>
        <v>600</v>
      </c>
      <c r="H27" s="7">
        <f>'Fixed costs'!$B$22</f>
        <v>600</v>
      </c>
      <c r="I27" s="7">
        <f>'Fixed costs'!$B$22</f>
        <v>600</v>
      </c>
      <c r="J27" s="7">
        <f>'Fixed costs'!$B$22</f>
        <v>600</v>
      </c>
      <c r="K27" s="7">
        <f>'Fixed costs'!$B$22</f>
        <v>600</v>
      </c>
      <c r="L27" s="7">
        <f>'Fixed costs'!$B$22</f>
        <v>600</v>
      </c>
      <c r="M27" s="7">
        <f>'Fixed costs'!$B$22</f>
        <v>600</v>
      </c>
      <c r="N27" s="7">
        <f>'Fixed costs'!$B$22</f>
        <v>600</v>
      </c>
      <c r="O27" s="7">
        <f>SUM(C27:N27)</f>
        <v>7200</v>
      </c>
    </row>
    <row r="28">
      <c r="A28" s="5" t="inlineStr">
        <is>
          <t>Profit</t>
        </is>
      </c>
      <c r="C28" s="7">
        <f>C26-C27</f>
        <v>172.62</v>
      </c>
      <c r="D28" s="7">
        <f>D26-D27</f>
        <v>423.5</v>
      </c>
      <c r="E28" s="7">
        <f>E26-E27</f>
        <v>684.37</v>
      </c>
      <c r="F28" s="7">
        <f>F26-F27</f>
        <v>935.25</v>
      </c>
      <c r="G28" s="7">
        <f>G26-G27</f>
        <v>1447</v>
      </c>
      <c r="H28" s="7">
        <f>H26-H27</f>
        <v>1958.75</v>
      </c>
      <c r="I28" s="7">
        <f>I26-I27</f>
        <v>2470.5</v>
      </c>
      <c r="J28" s="7">
        <f>J26-J27</f>
        <v>2982.25</v>
      </c>
      <c r="K28" s="7">
        <f>K26-K27</f>
        <v>3494</v>
      </c>
      <c r="L28" s="7">
        <f>L26-L27</f>
        <v>4005.75</v>
      </c>
      <c r="M28" s="7">
        <f>M26-M27</f>
        <v>4517.5</v>
      </c>
      <c r="N28" s="7">
        <f>N26-N27</f>
        <v>4517.5</v>
      </c>
      <c r="O28" s="7">
        <f>SUM(C28:N28)</f>
        <v>27608.99</v>
      </c>
    </row>
    <row r="29">
      <c r="A29" s="5" t="inlineStr">
        <is>
          <t>Cash, start of year to date</t>
        </is>
      </c>
      <c r="C29" s="7">
        <f>C28</f>
        <v>172.62</v>
      </c>
      <c r="D29" s="7">
        <f>C29+D28</f>
        <v>596.12</v>
      </c>
      <c r="E29" s="7">
        <f>D29+E28</f>
        <v>1280.49</v>
      </c>
      <c r="F29" s="7">
        <f>E29+F28</f>
        <v>2215.74</v>
      </c>
      <c r="G29" s="7">
        <f>F29+G28</f>
        <v>3662.74</v>
      </c>
      <c r="H29" s="7">
        <f>G29+H28</f>
        <v>5621.49</v>
      </c>
      <c r="I29" s="7">
        <f>H29+I28</f>
        <v>8091.99</v>
      </c>
      <c r="J29" s="7">
        <f>I29+J28</f>
        <v>11074.24</v>
      </c>
      <c r="K29" s="7">
        <f>J29+K28</f>
        <v>14568.24</v>
      </c>
      <c r="L29" s="7">
        <f>K29+L28</f>
        <v>18573.99</v>
      </c>
      <c r="M29" s="7">
        <f>L29+M28</f>
        <v>23091.49</v>
      </c>
      <c r="N29" s="7">
        <f>M29+N28</f>
        <v>27608.99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172.62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60</v>
      </c>
    </row>
    <row r="3">
      <c r="A3" t="inlineStr">
        <is>
          <t>Website and online shop</t>
        </is>
      </c>
      <c r="B3" s="9" t="n">
        <v>60</v>
      </c>
    </row>
    <row r="4">
      <c r="A4" t="inlineStr">
        <is>
          <t>Market booth, four Saturdays</t>
        </is>
      </c>
      <c r="B4" s="9" t="n">
        <v>160</v>
      </c>
    </row>
    <row r="5">
      <c r="A5" t="inlineStr">
        <is>
          <t>Marketing and samples</t>
        </is>
      </c>
      <c r="B5" s="9" t="n">
        <v>200</v>
      </c>
    </row>
    <row r="6">
      <c r="A6" t="inlineStr">
        <is>
          <t>Software and card fees</t>
        </is>
      </c>
      <c r="B6" s="9" t="n">
        <v>60</v>
      </c>
    </row>
    <row r="7">
      <c r="A7" t="inlineStr">
        <is>
          <t>Packing space</t>
        </is>
      </c>
      <c r="B7" s="9" t="n">
        <v>60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Scale, scoops and blending bins</t>
        </is>
      </c>
      <c r="B2" s="9" t="n">
        <v>300</v>
      </c>
    </row>
    <row r="3">
      <c r="A3" t="inlineStr">
        <is>
          <t>Heat sealer</t>
        </is>
      </c>
      <c r="B3" s="9" t="n">
        <v>150</v>
      </c>
    </row>
    <row r="4">
      <c r="A4" t="inlineStr">
        <is>
          <t>First bulk tea and botanicals</t>
        </is>
      </c>
      <c r="B4" s="9" t="n">
        <v>1200</v>
      </c>
    </row>
    <row r="5">
      <c r="A5" t="inlineStr">
        <is>
          <t>First pouches, tins and labels</t>
        </is>
      </c>
      <c r="B5" s="9" t="n">
        <v>900</v>
      </c>
    </row>
    <row r="6">
      <c r="A6" t="inlineStr">
        <is>
          <t>Label design</t>
        </is>
      </c>
      <c r="B6" s="9" t="n">
        <v>500</v>
      </c>
    </row>
    <row r="7">
      <c r="A7" t="inlineStr">
        <is>
          <t>Business license</t>
        </is>
      </c>
      <c r="B7" s="9" t="n">
        <v>200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Website and photos</t>
        </is>
      </c>
      <c r="B9" s="9" t="n">
        <v>400</v>
      </c>
    </row>
    <row r="10">
      <c r="A10" t="inlineStr">
        <is>
          <t>Samples for shops</t>
        </is>
      </c>
      <c r="B10" s="9" t="n">
        <v>150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4100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5600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Tea business plan: first-year numbers</t>
        </is>
      </c>
    </row>
    <row r="2" ht="15" customHeight="1">
      <c r="A2" s="13" t="inlineStr">
        <is>
          <t>From the article: https://www.tarostack.com/articles/tea-business-plan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