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3 oz seasoning jar, retail</t>
        </is>
      </c>
      <c r="B2" s="2" t="n">
        <v>9.5</v>
      </c>
      <c r="C2" s="2" t="n">
        <v>2.33</v>
      </c>
      <c r="D2" s="2">
        <f>IF(OR(B2="",C2=""),"",B2-C2)</f>
        <v>7.17</v>
      </c>
      <c r="E2" s="3">
        <f>IF(OR(D2="",N(B2)=0),"",D2/B2)</f>
        <v>0.754736842105263</v>
      </c>
      <c r="F2" t="n">
        <v>300</v>
      </c>
    </row>
    <row r="3">
      <c r="A3" t="inlineStr">
        <is>
          <t>3 oz seasoning jar, wholesale</t>
        </is>
      </c>
      <c r="B3" s="2" t="n">
        <v>5.5</v>
      </c>
      <c r="C3" s="2" t="n">
        <v>2.04</v>
      </c>
      <c r="D3" s="2">
        <f>IF(OR(B3="",C3=""),"",B3-C3)</f>
        <v>3.46</v>
      </c>
      <c r="E3" s="3">
        <f>IF(OR(D3="",N(B3)=0),"",D3/B3)</f>
        <v>0.629090909090909</v>
      </c>
      <c r="F3" t="n">
        <v>400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3 oz seasoning jar, retail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3 oz seasoning jar, wholesale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757.5</v>
      </c>
      <c r="D25" s="7">
        <f>SUMPRODUCT(Products!$B$2:$B$21,D4:D23)</f>
        <v>1010</v>
      </c>
      <c r="E25" s="7">
        <f>SUMPRODUCT(Products!$B$2:$B$21,E4:E23)</f>
        <v>1262.5</v>
      </c>
      <c r="F25" s="7">
        <f>SUMPRODUCT(Products!$B$2:$B$21,F4:F23)</f>
        <v>1515</v>
      </c>
      <c r="G25" s="7">
        <f>SUMPRODUCT(Products!$B$2:$B$21,G4:G23)</f>
        <v>2020</v>
      </c>
      <c r="H25" s="7">
        <f>SUMPRODUCT(Products!$B$2:$B$21,H4:H23)</f>
        <v>2525</v>
      </c>
      <c r="I25" s="7">
        <f>SUMPRODUCT(Products!$B$2:$B$21,I4:I23)</f>
        <v>3030</v>
      </c>
      <c r="J25" s="7">
        <f>SUMPRODUCT(Products!$B$2:$B$21,J4:J23)</f>
        <v>3535</v>
      </c>
      <c r="K25" s="7">
        <f>SUMPRODUCT(Products!$B$2:$B$21,K4:K23)</f>
        <v>4040</v>
      </c>
      <c r="L25" s="7">
        <f>SUMPRODUCT(Products!$B$2:$B$21,L4:L23)</f>
        <v>4545</v>
      </c>
      <c r="M25" s="7">
        <f>SUMPRODUCT(Products!$B$2:$B$21,M4:M23)</f>
        <v>5050</v>
      </c>
      <c r="N25" s="7">
        <f>SUMPRODUCT(Products!$B$2:$B$21,N4:N23)</f>
        <v>5050</v>
      </c>
      <c r="O25" s="7">
        <f>SUM(C25:N25)</f>
        <v>34340</v>
      </c>
    </row>
    <row r="26">
      <c r="A26" s="5" t="inlineStr">
        <is>
          <t>Contribution</t>
        </is>
      </c>
      <c r="C26" s="7">
        <f>SUMPRODUCT(Products!$D$2:$D$21,C4:C23)</f>
        <v>530.25</v>
      </c>
      <c r="D26" s="7">
        <f>SUMPRODUCT(Products!$D$2:$D$21,D4:D23)</f>
        <v>707</v>
      </c>
      <c r="E26" s="7">
        <f>SUMPRODUCT(Products!$D$2:$D$21,E4:E23)</f>
        <v>883.75</v>
      </c>
      <c r="F26" s="7">
        <f>SUMPRODUCT(Products!$D$2:$D$21,F4:F23)</f>
        <v>1060.5</v>
      </c>
      <c r="G26" s="7">
        <f>SUMPRODUCT(Products!$D$2:$D$21,G4:G23)</f>
        <v>1414</v>
      </c>
      <c r="H26" s="7">
        <f>SUMPRODUCT(Products!$D$2:$D$21,H4:H23)</f>
        <v>1767.5</v>
      </c>
      <c r="I26" s="7">
        <f>SUMPRODUCT(Products!$D$2:$D$21,I4:I23)</f>
        <v>2121</v>
      </c>
      <c r="J26" s="7">
        <f>SUMPRODUCT(Products!$D$2:$D$21,J4:J23)</f>
        <v>2474.5</v>
      </c>
      <c r="K26" s="7">
        <f>SUMPRODUCT(Products!$D$2:$D$21,K4:K23)</f>
        <v>2828</v>
      </c>
      <c r="L26" s="7">
        <f>SUMPRODUCT(Products!$D$2:$D$21,L4:L23)</f>
        <v>3181.5</v>
      </c>
      <c r="M26" s="7">
        <f>SUMPRODUCT(Products!$D$2:$D$21,M4:M23)</f>
        <v>3535</v>
      </c>
      <c r="N26" s="7">
        <f>SUMPRODUCT(Products!$D$2:$D$21,N4:N23)</f>
        <v>3535</v>
      </c>
      <c r="O26" s="7">
        <f>SUM(C26:N26)</f>
        <v>24038</v>
      </c>
    </row>
    <row r="27">
      <c r="A27" s="5" t="inlineStr">
        <is>
          <t>Fixed costs</t>
        </is>
      </c>
      <c r="C27" s="7">
        <f>'Fixed costs'!$B$22</f>
        <v>1500</v>
      </c>
      <c r="D27" s="7">
        <f>'Fixed costs'!$B$22</f>
        <v>1500</v>
      </c>
      <c r="E27" s="7">
        <f>'Fixed costs'!$B$22</f>
        <v>1500</v>
      </c>
      <c r="F27" s="7">
        <f>'Fixed costs'!$B$22</f>
        <v>1500</v>
      </c>
      <c r="G27" s="7">
        <f>'Fixed costs'!$B$22</f>
        <v>1500</v>
      </c>
      <c r="H27" s="7">
        <f>'Fixed costs'!$B$22</f>
        <v>1500</v>
      </c>
      <c r="I27" s="7">
        <f>'Fixed costs'!$B$22</f>
        <v>1500</v>
      </c>
      <c r="J27" s="7">
        <f>'Fixed costs'!$B$22</f>
        <v>1500</v>
      </c>
      <c r="K27" s="7">
        <f>'Fixed costs'!$B$22</f>
        <v>1500</v>
      </c>
      <c r="L27" s="7">
        <f>'Fixed costs'!$B$22</f>
        <v>1500</v>
      </c>
      <c r="M27" s="7">
        <f>'Fixed costs'!$B$22</f>
        <v>1500</v>
      </c>
      <c r="N27" s="7">
        <f>'Fixed costs'!$B$22</f>
        <v>1500</v>
      </c>
      <c r="O27" s="7">
        <f>SUM(C27:N27)</f>
        <v>18000</v>
      </c>
    </row>
    <row r="28">
      <c r="A28" s="5" t="inlineStr">
        <is>
          <t>Profit</t>
        </is>
      </c>
      <c r="C28" s="7">
        <f>C26-C27</f>
        <v>-969.75</v>
      </c>
      <c r="D28" s="7">
        <f>D26-D27</f>
        <v>-793</v>
      </c>
      <c r="E28" s="7">
        <f>E26-E27</f>
        <v>-616.25</v>
      </c>
      <c r="F28" s="7">
        <f>F26-F27</f>
        <v>-439.5</v>
      </c>
      <c r="G28" s="7">
        <f>G26-G27</f>
        <v>-86</v>
      </c>
      <c r="H28" s="7">
        <f>H26-H27</f>
        <v>267.5</v>
      </c>
      <c r="I28" s="7">
        <f>I26-I27</f>
        <v>621</v>
      </c>
      <c r="J28" s="7">
        <f>J26-J27</f>
        <v>974.5</v>
      </c>
      <c r="K28" s="7">
        <f>K26-K27</f>
        <v>1328</v>
      </c>
      <c r="L28" s="7">
        <f>L26-L27</f>
        <v>1681.5</v>
      </c>
      <c r="M28" s="7">
        <f>M26-M27</f>
        <v>2035</v>
      </c>
      <c r="N28" s="7">
        <f>N26-N27</f>
        <v>2035</v>
      </c>
      <c r="O28" s="7">
        <f>SUM(C28:N28)</f>
        <v>6038</v>
      </c>
    </row>
    <row r="29">
      <c r="A29" s="5" t="inlineStr">
        <is>
          <t>Cash, start of year to date</t>
        </is>
      </c>
      <c r="C29" s="7">
        <f>C28</f>
        <v>-969.75</v>
      </c>
      <c r="D29" s="7">
        <f>C29+D28</f>
        <v>-1762.75</v>
      </c>
      <c r="E29" s="7">
        <f>D29+E28</f>
        <v>-2379</v>
      </c>
      <c r="F29" s="7">
        <f>E29+F28</f>
        <v>-2818.5</v>
      </c>
      <c r="G29" s="7">
        <f>F29+G28</f>
        <v>-2904.5</v>
      </c>
      <c r="H29" s="7">
        <f>G29+H28</f>
        <v>-2637</v>
      </c>
      <c r="I29" s="7">
        <f>H29+I28</f>
        <v>-2016</v>
      </c>
      <c r="J29" s="7">
        <f>I29+J28</f>
        <v>-1041.5</v>
      </c>
      <c r="K29" s="7">
        <f>J29+K28</f>
        <v>286.5</v>
      </c>
      <c r="L29" s="7">
        <f>K29+L28</f>
        <v>1968</v>
      </c>
      <c r="M29" s="7">
        <f>L29+M28</f>
        <v>4003</v>
      </c>
      <c r="N29" s="7">
        <f>M29+N28</f>
        <v>6038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-2904.5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904.5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Kitchen rent</t>
        </is>
      </c>
      <c r="B2" s="9" t="n">
        <v>900</v>
      </c>
    </row>
    <row r="3">
      <c r="A3" t="inlineStr">
        <is>
          <t>Insurance</t>
        </is>
      </c>
      <c r="B3" s="9" t="n">
        <v>75</v>
      </c>
    </row>
    <row r="4">
      <c r="A4" t="inlineStr">
        <is>
          <t>Website and online shop</t>
        </is>
      </c>
      <c r="B4" s="9" t="n">
        <v>75</v>
      </c>
    </row>
    <row r="5">
      <c r="A5" t="inlineStr">
        <is>
          <t>Marketing and samples</t>
        </is>
      </c>
      <c r="B5" s="9" t="n">
        <v>300</v>
      </c>
    </row>
    <row r="6">
      <c r="A6" t="inlineStr">
        <is>
          <t>Market booth</t>
        </is>
      </c>
      <c r="B6" s="9" t="n">
        <v>150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Grinder and scale</t>
        </is>
      </c>
      <c r="B2" s="9" t="n">
        <v>400</v>
      </c>
    </row>
    <row r="3">
      <c r="A3" t="inlineStr">
        <is>
          <t>Sifter and mixing tubs</t>
        </is>
      </c>
      <c r="B3" s="9" t="n">
        <v>150</v>
      </c>
    </row>
    <row r="4">
      <c r="A4" t="inlineStr">
        <is>
          <t>First spices</t>
        </is>
      </c>
      <c r="B4" s="9" t="n">
        <v>800</v>
      </c>
    </row>
    <row r="5">
      <c r="A5" t="inlineStr">
        <is>
          <t>First 1,000 jars, lids and labels</t>
        </is>
      </c>
      <c r="B5" s="9" t="n">
        <v>970</v>
      </c>
    </row>
    <row r="6">
      <c r="A6" t="inlineStr">
        <is>
          <t>Label design and nutrition analysis</t>
        </is>
      </c>
      <c r="B6" s="9" t="n">
        <v>600</v>
      </c>
    </row>
    <row r="7">
      <c r="A7" t="inlineStr">
        <is>
          <t>License and permits</t>
        </is>
      </c>
      <c r="B7" s="9" t="n">
        <v>300</v>
      </c>
    </row>
    <row r="8">
      <c r="A8" t="inlineStr">
        <is>
          <t>Market tent and table</t>
        </is>
      </c>
      <c r="B8" s="9" t="n">
        <v>300</v>
      </c>
    </row>
    <row r="9">
      <c r="A9" t="inlineStr">
        <is>
          <t>Barcodes from GS1, for stores</t>
        </is>
      </c>
      <c r="B9" s="9" t="n">
        <v>250</v>
      </c>
    </row>
    <row r="10">
      <c r="A10" t="inlineStr">
        <is>
          <t>Website</t>
        </is>
      </c>
      <c r="B10" s="9" t="n">
        <v>300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4070</v>
      </c>
    </row>
    <row r="22">
      <c r="A22" t="inlineStr">
        <is>
          <t>Working cash</t>
        </is>
      </c>
      <c r="B22" s="11" t="n">
        <v>2000</v>
      </c>
    </row>
    <row r="23">
      <c r="A23" s="5" t="inlineStr">
        <is>
          <t>Total to start</t>
        </is>
      </c>
      <c r="B23" s="10">
        <f>B21+B22</f>
        <v>6070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Spice business plan: first-year numbers</t>
        </is>
      </c>
    </row>
    <row r="2" ht="15" customHeight="1">
      <c r="A2" s="13" t="inlineStr">
        <is>
          <t>From the article: https://www.tarostack.com/articles/spice-business-plan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