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One-color tees, orders of 48, a shirt</t>
        </is>
      </c>
      <c r="B2" s="3" t="n">
        <v>10</v>
      </c>
      <c r="C2" s="3" t="n">
        <v>5.55</v>
      </c>
      <c r="D2" s="3">
        <f>IF(OR(B2="",C2=""),"",B2-C2)</f>
        <v>4.45</v>
      </c>
      <c r="E2" s="4">
        <f>IF(OR(D2="",N(B2)=0),"",D2/B2)</f>
        <v>0.445</v>
      </c>
      <c r="F2" s="5" t="n">
        <v>600</v>
      </c>
    </row>
    <row r="3" ht="30" customHeight="1">
      <c r="A3" s="2" t="inlineStr">
        <is>
          <t>Two-color tees, orders of 24, a shirt</t>
        </is>
      </c>
      <c r="B3" s="3" t="n">
        <v>14</v>
      </c>
      <c r="C3" s="3" t="n">
        <v>7.04</v>
      </c>
      <c r="D3" s="3">
        <f>IF(OR(B3="",C3=""),"",B3-C3)</f>
        <v>6.96</v>
      </c>
      <c r="E3" s="4">
        <f>IF(OR(D3="",N(B3)=0),"",D3/B3)</f>
        <v>0.497142857142857</v>
      </c>
      <c r="F3" s="5" t="n">
        <v>200</v>
      </c>
    </row>
    <row r="4" ht="30" customHeight="1">
      <c r="A4" s="2" t="inlineStr">
        <is>
          <t>One-color hoodies, orders of 24, each</t>
        </is>
      </c>
      <c r="B4" s="3" t="n">
        <v>28</v>
      </c>
      <c r="C4" s="3" t="n">
        <v>15.47</v>
      </c>
      <c r="D4" s="3">
        <f>IF(OR(B4="",C4=""),"",B4-C4)</f>
        <v>12.53</v>
      </c>
      <c r="E4" s="4">
        <f>IF(OR(D4="",N(B4)=0),"",D4/B4)</f>
        <v>0.4475</v>
      </c>
      <c r="F4" s="5" t="n">
        <v>80</v>
      </c>
    </row>
    <row r="5">
      <c r="A5" t="inlineStr">
        <is>
          <t>Own-brand tees, online</t>
        </is>
      </c>
      <c r="B5" s="6" t="n">
        <v>25</v>
      </c>
      <c r="C5" s="6" t="n">
        <v>7.67</v>
      </c>
      <c r="D5" s="6">
        <f>IF(OR(B5="",C5=""),"",B5-C5)</f>
        <v>17.33</v>
      </c>
      <c r="E5" s="7">
        <f>IF(OR(D5="",N(B5)=0),"",D5/B5)</f>
        <v>0.6932</v>
      </c>
      <c r="F5" t="n">
        <v>100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One-color tees, orders of 48, a shirt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Two-color tees, orders of 24, a shirt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One-color hoodies, orders of 24, each (units)</v>
      </c>
      <c r="C6">
        <f>IF(Products!A4="","",ROUND(N(Products!F4)*C$2,0))</f>
        <v>12</v>
      </c>
      <c r="D6">
        <f>IF(Products!A4="","",ROUND(N(Products!F4)*D$2,0))</f>
        <v>16</v>
      </c>
      <c r="E6">
        <f>IF(Products!A4="","",ROUND(N(Products!F4)*E$2,0))</f>
        <v>20</v>
      </c>
      <c r="F6">
        <f>IF(Products!A4="","",ROUND(N(Products!F4)*F$2,0))</f>
        <v>24</v>
      </c>
      <c r="G6">
        <f>IF(Products!A4="","",ROUND(N(Products!F4)*G$2,0))</f>
        <v>32</v>
      </c>
      <c r="H6">
        <f>IF(Products!A4="","",ROUND(N(Products!F4)*H$2,0))</f>
        <v>40</v>
      </c>
      <c r="I6">
        <f>IF(Products!A4="","",ROUND(N(Products!F4)*I$2,0))</f>
        <v>48</v>
      </c>
      <c r="J6">
        <f>IF(Products!A4="","",ROUND(N(Products!F4)*J$2,0))</f>
        <v>56</v>
      </c>
      <c r="K6">
        <f>IF(Products!A4="","",ROUND(N(Products!F4)*K$2,0))</f>
        <v>64</v>
      </c>
      <c r="L6">
        <f>IF(Products!A4="","",ROUND(N(Products!F4)*L$2,0))</f>
        <v>72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544</v>
      </c>
    </row>
    <row r="7">
      <c r="A7" t="str">
        <f>IF(Products!A5="","",Products!A5&amp;" (units)")</f>
        <v>Own-brand tees, online (units)</v>
      </c>
      <c r="C7">
        <f>IF(Products!A5="","",ROUND(N(Products!F5)*C$2,0))</f>
        <v>15</v>
      </c>
      <c r="D7">
        <f>IF(Products!A5="","",ROUND(N(Products!F5)*D$2,0))</f>
        <v>20</v>
      </c>
      <c r="E7">
        <f>IF(Products!A5="","",ROUND(N(Products!F5)*E$2,0))</f>
        <v>25</v>
      </c>
      <c r="F7">
        <f>IF(Products!A5="","",ROUND(N(Products!F5)*F$2,0))</f>
        <v>30</v>
      </c>
      <c r="G7">
        <f>IF(Products!A5="","",ROUND(N(Products!F5)*G$2,0))</f>
        <v>40</v>
      </c>
      <c r="H7">
        <f>IF(Products!A5="","",ROUND(N(Products!F5)*H$2,0))</f>
        <v>50</v>
      </c>
      <c r="I7">
        <f>IF(Products!A5="","",ROUND(N(Products!F5)*I$2,0))</f>
        <v>60</v>
      </c>
      <c r="J7">
        <f>IF(Products!A5="","",ROUND(N(Products!F5)*J$2,0))</f>
        <v>70</v>
      </c>
      <c r="K7">
        <f>IF(Products!A5="","",ROUND(N(Products!F5)*K$2,0))</f>
        <v>80</v>
      </c>
      <c r="L7">
        <f>IF(Products!A5="","",ROUND(N(Products!F5)*L$2,0))</f>
        <v>90</v>
      </c>
      <c r="M7">
        <f>IF(Products!A5="","",ROUND(N(Products!F5)*M$2,0))</f>
        <v>100</v>
      </c>
      <c r="N7">
        <f>IF(Products!A5="","",ROUND(N(Products!F5)*N$2,0))</f>
        <v>100</v>
      </c>
      <c r="O7">
        <f>IF(Products!A5="","",SUM(C7:N7))</f>
        <v>680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2031</v>
      </c>
      <c r="D25" s="11">
        <f>SUMPRODUCT(Products!$B$2:$B$21,D4:D23)</f>
        <v>2708</v>
      </c>
      <c r="E25" s="11">
        <f>SUMPRODUCT(Products!$B$2:$B$21,E4:E23)</f>
        <v>3385</v>
      </c>
      <c r="F25" s="11">
        <f>SUMPRODUCT(Products!$B$2:$B$21,F4:F23)</f>
        <v>4062</v>
      </c>
      <c r="G25" s="11">
        <f>SUMPRODUCT(Products!$B$2:$B$21,G4:G23)</f>
        <v>5416</v>
      </c>
      <c r="H25" s="11">
        <f>SUMPRODUCT(Products!$B$2:$B$21,H4:H23)</f>
        <v>6770</v>
      </c>
      <c r="I25" s="11">
        <f>SUMPRODUCT(Products!$B$2:$B$21,I4:I23)</f>
        <v>8124</v>
      </c>
      <c r="J25" s="11">
        <f>SUMPRODUCT(Products!$B$2:$B$21,J4:J23)</f>
        <v>9478</v>
      </c>
      <c r="K25" s="11">
        <f>SUMPRODUCT(Products!$B$2:$B$21,K4:K23)</f>
        <v>10832</v>
      </c>
      <c r="L25" s="11">
        <f>SUMPRODUCT(Products!$B$2:$B$21,L4:L23)</f>
        <v>12186</v>
      </c>
      <c r="M25" s="11">
        <f>SUMPRODUCT(Products!$B$2:$B$21,M4:M23)</f>
        <v>13540</v>
      </c>
      <c r="N25" s="11">
        <f>SUMPRODUCT(Products!$B$2:$B$21,N4:N23)</f>
        <v>13540</v>
      </c>
      <c r="O25" s="11">
        <f>SUM(C25:N25)</f>
        <v>92072</v>
      </c>
    </row>
    <row r="26">
      <c r="A26" s="9" t="inlineStr">
        <is>
          <t>Contribution</t>
        </is>
      </c>
      <c r="C26" s="11">
        <f>SUMPRODUCT(Products!$D$2:$D$21,C4:C23)</f>
        <v>1019.61</v>
      </c>
      <c r="D26" s="11">
        <f>SUMPRODUCT(Products!$D$2:$D$21,D4:D23)</f>
        <v>1359.48</v>
      </c>
      <c r="E26" s="11">
        <f>SUMPRODUCT(Products!$D$2:$D$21,E4:E23)</f>
        <v>1699.35</v>
      </c>
      <c r="F26" s="11">
        <f>SUMPRODUCT(Products!$D$2:$D$21,F4:F23)</f>
        <v>2039.22</v>
      </c>
      <c r="G26" s="11">
        <f>SUMPRODUCT(Products!$D$2:$D$21,G4:G23)</f>
        <v>2718.96</v>
      </c>
      <c r="H26" s="11">
        <f>SUMPRODUCT(Products!$D$2:$D$21,H4:H23)</f>
        <v>3398.7</v>
      </c>
      <c r="I26" s="11">
        <f>SUMPRODUCT(Products!$D$2:$D$21,I4:I23)</f>
        <v>4078.44</v>
      </c>
      <c r="J26" s="11">
        <f>SUMPRODUCT(Products!$D$2:$D$21,J4:J23)</f>
        <v>4758.18</v>
      </c>
      <c r="K26" s="11">
        <f>SUMPRODUCT(Products!$D$2:$D$21,K4:K23)</f>
        <v>5437.92</v>
      </c>
      <c r="L26" s="11">
        <f>SUMPRODUCT(Products!$D$2:$D$21,L4:L23)</f>
        <v>6117.66</v>
      </c>
      <c r="M26" s="11">
        <f>SUMPRODUCT(Products!$D$2:$D$21,M4:M23)</f>
        <v>6797.4</v>
      </c>
      <c r="N26" s="11">
        <f>SUMPRODUCT(Products!$D$2:$D$21,N4:N23)</f>
        <v>6797.4</v>
      </c>
      <c r="O26" s="11">
        <f>SUM(C26:N26)</f>
        <v>46222.32</v>
      </c>
    </row>
    <row r="27">
      <c r="A27" s="9" t="inlineStr">
        <is>
          <t>Fixed costs</t>
        </is>
      </c>
      <c r="C27" s="11">
        <f>'Fixed costs'!$B$22</f>
        <v>1915</v>
      </c>
      <c r="D27" s="11">
        <f>'Fixed costs'!$B$22</f>
        <v>1915</v>
      </c>
      <c r="E27" s="11">
        <f>'Fixed costs'!$B$22</f>
        <v>1915</v>
      </c>
      <c r="F27" s="11">
        <f>'Fixed costs'!$B$22</f>
        <v>1915</v>
      </c>
      <c r="G27" s="11">
        <f>'Fixed costs'!$B$22</f>
        <v>1915</v>
      </c>
      <c r="H27" s="11">
        <f>'Fixed costs'!$B$22</f>
        <v>1915</v>
      </c>
      <c r="I27" s="11">
        <f>'Fixed costs'!$B$22</f>
        <v>1915</v>
      </c>
      <c r="J27" s="11">
        <f>'Fixed costs'!$B$22</f>
        <v>1915</v>
      </c>
      <c r="K27" s="11">
        <f>'Fixed costs'!$B$22</f>
        <v>1915</v>
      </c>
      <c r="L27" s="11">
        <f>'Fixed costs'!$B$22</f>
        <v>1915</v>
      </c>
      <c r="M27" s="11">
        <f>'Fixed costs'!$B$22</f>
        <v>1915</v>
      </c>
      <c r="N27" s="11">
        <f>'Fixed costs'!$B$22</f>
        <v>1915</v>
      </c>
      <c r="O27" s="11">
        <f>SUM(C27:N27)</f>
        <v>22980</v>
      </c>
    </row>
    <row r="28">
      <c r="A28" s="9" t="inlineStr">
        <is>
          <t>Profit</t>
        </is>
      </c>
      <c r="C28" s="11">
        <f>C26-C27</f>
        <v>-895.39</v>
      </c>
      <c r="D28" s="11">
        <f>D26-D27</f>
        <v>-555.52</v>
      </c>
      <c r="E28" s="11">
        <f>E26-E27</f>
        <v>-215.65</v>
      </c>
      <c r="F28" s="11">
        <f>F26-F27</f>
        <v>124.22</v>
      </c>
      <c r="G28" s="11">
        <f>G26-G27</f>
        <v>803.96</v>
      </c>
      <c r="H28" s="11">
        <f>H26-H27</f>
        <v>1483.7</v>
      </c>
      <c r="I28" s="11">
        <f>I26-I27</f>
        <v>2163.44</v>
      </c>
      <c r="J28" s="11">
        <f>J26-J27</f>
        <v>2843.18</v>
      </c>
      <c r="K28" s="11">
        <f>K26-K27</f>
        <v>3522.92</v>
      </c>
      <c r="L28" s="11">
        <f>L26-L27</f>
        <v>4202.66</v>
      </c>
      <c r="M28" s="11">
        <f>M26-M27</f>
        <v>4882.4</v>
      </c>
      <c r="N28" s="11">
        <f>N26-N27</f>
        <v>4882.4</v>
      </c>
      <c r="O28" s="11">
        <f>SUM(C28:N28)</f>
        <v>23242.32</v>
      </c>
    </row>
    <row r="29">
      <c r="A29" s="9" t="inlineStr">
        <is>
          <t>Cash, start of year to date</t>
        </is>
      </c>
      <c r="C29" s="11">
        <f>C28</f>
        <v>-895.39</v>
      </c>
      <c r="D29" s="11">
        <f>C29+D28</f>
        <v>-1450.91</v>
      </c>
      <c r="E29" s="11">
        <f>D29+E28</f>
        <v>-1666.56</v>
      </c>
      <c r="F29" s="11">
        <f>E29+F28</f>
        <v>-1542.34</v>
      </c>
      <c r="G29" s="11">
        <f>F29+G28</f>
        <v>-738.38</v>
      </c>
      <c r="H29" s="11">
        <f>G29+H28</f>
        <v>745.32</v>
      </c>
      <c r="I29" s="11">
        <f>H29+I28</f>
        <v>2908.76</v>
      </c>
      <c r="J29" s="11">
        <f>I29+J28</f>
        <v>5751.94</v>
      </c>
      <c r="K29" s="11">
        <f>J29+K28</f>
        <v>9274.86</v>
      </c>
      <c r="L29" s="11">
        <f>K29+L28</f>
        <v>13477.52</v>
      </c>
      <c r="M29" s="11">
        <f>L29+M28</f>
        <v>18359.92</v>
      </c>
      <c r="N29" s="11">
        <f>M29+N28</f>
        <v>23242.32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-1666.56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</t>
        </is>
      </c>
      <c r="B2" s="13" t="n">
        <v>1200</v>
      </c>
    </row>
    <row r="3">
      <c r="A3" t="inlineStr">
        <is>
          <t>Utilities, dryer power</t>
        </is>
      </c>
      <c r="B3" s="13" t="n">
        <v>200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Marketing and samples</t>
        </is>
      </c>
      <c r="B5" s="13" t="n">
        <v>300</v>
      </c>
    </row>
    <row r="6">
      <c r="A6" t="inlineStr">
        <is>
          <t>Equipment upkeep</t>
        </is>
      </c>
      <c r="B6" s="13" t="n">
        <v>60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1915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Manual press, 6 colors, 4 stations</t>
        </is>
      </c>
      <c r="B2" s="13" t="n">
        <v>2500</v>
      </c>
    </row>
    <row r="3">
      <c r="A3" t="inlineStr">
        <is>
          <t>Exposure unit</t>
        </is>
      </c>
      <c r="B3" s="13" t="n">
        <v>600</v>
      </c>
    </row>
    <row r="4">
      <c r="A4" t="inlineStr">
        <is>
          <t>Flash dryer</t>
        </is>
      </c>
      <c r="B4" s="13" t="n">
        <v>500</v>
      </c>
    </row>
    <row r="5">
      <c r="A5" t="inlineStr">
        <is>
          <t>Conveyor dryer</t>
        </is>
      </c>
      <c r="B5" s="13" t="n">
        <v>3500</v>
      </c>
    </row>
    <row r="6">
      <c r="A6" t="inlineStr">
        <is>
          <t>Screens and frames, 30</t>
        </is>
      </c>
      <c r="B6" s="13" t="n">
        <v>750</v>
      </c>
    </row>
    <row r="7">
      <c r="A7" t="inlineStr">
        <is>
          <t>Inks and emulsion</t>
        </is>
      </c>
      <c r="B7" s="13" t="n">
        <v>600</v>
      </c>
    </row>
    <row r="8">
      <c r="A8" t="inlineStr">
        <is>
          <t>Washout booth and pressure washer</t>
        </is>
      </c>
      <c r="B8" s="13" t="n">
        <v>800</v>
      </c>
    </row>
    <row r="9">
      <c r="A9" t="inlineStr">
        <is>
          <t>Blanks, first order</t>
        </is>
      </c>
      <c r="B9" s="13" t="n">
        <v>1000</v>
      </c>
    </row>
    <row r="10">
      <c r="A10" t="inlineStr">
        <is>
          <t>Website and samples</t>
        </is>
      </c>
      <c r="B10" s="13" t="n">
        <v>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10750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13750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Screen printing business plan: first-year numbers</t>
        </is>
      </c>
    </row>
    <row r="2" ht="15" customHeight="1">
      <c r="A2" s="2" t="inlineStr">
        <is>
          <t>From the article: https://www.tarostack.com/articles/screen-printing-business-plan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