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>
      <c r="A2" t="inlineStr">
        <is>
          <t>Salads, per $100</t>
        </is>
      </c>
      <c r="B2" s="2" t="n">
        <v>100</v>
      </c>
      <c r="C2" s="2" t="n">
        <v>31</v>
      </c>
      <c r="D2" s="2">
        <f>IF(OR(B2="",C2=""),"",B2-C2)</f>
        <v>69</v>
      </c>
      <c r="E2" s="3">
        <f>IF(OR(D2="",N(B2)=0),"",D2/B2)</f>
        <v>0.69</v>
      </c>
      <c r="F2" t="n">
        <v>240</v>
      </c>
    </row>
    <row r="3">
      <c r="A3" t="inlineStr">
        <is>
          <t>Grain bowls, per $100</t>
        </is>
      </c>
      <c r="B3" s="2" t="n">
        <v>100</v>
      </c>
      <c r="C3" s="2" t="n">
        <v>34</v>
      </c>
      <c r="D3" s="2">
        <f>IF(OR(B3="",C3=""),"",B3-C3)</f>
        <v>66</v>
      </c>
      <c r="E3" s="3">
        <f>IF(OR(D3="",N(B3)=0),"",D3/B3)</f>
        <v>0.66</v>
      </c>
      <c r="F3" t="n">
        <v>80</v>
      </c>
    </row>
    <row r="4">
      <c r="A4" t="inlineStr">
        <is>
          <t>Soups, juices and drinks, per $100</t>
        </is>
      </c>
      <c r="B4" s="2" t="n">
        <v>100</v>
      </c>
      <c r="C4" s="2" t="n">
        <v>30</v>
      </c>
      <c r="D4" s="2">
        <f>IF(OR(B4="",C4=""),"",B4-C4)</f>
        <v>70</v>
      </c>
      <c r="E4" s="3">
        <f>IF(OR(D4="",N(B4)=0),"",D4/B4)</f>
        <v>0.7</v>
      </c>
      <c r="F4" t="n">
        <v>40</v>
      </c>
    </row>
    <row r="5">
      <c r="A5" t="inlineStr">
        <is>
          <t>Catering trays, per $100</t>
        </is>
      </c>
      <c r="B5" s="2" t="n">
        <v>100</v>
      </c>
      <c r="C5" s="2" t="n">
        <v>30</v>
      </c>
      <c r="D5" s="2">
        <f>IF(OR(B5="",C5=""),"",B5-C5)</f>
        <v>70</v>
      </c>
      <c r="E5" s="3">
        <f>IF(OR(D5="",N(B5)=0),"",D5/B5)</f>
        <v>0.7</v>
      </c>
      <c r="F5" t="n">
        <v>40</v>
      </c>
    </row>
    <row r="6">
      <c r="B6" s="2" t="n"/>
      <c r="C6" s="2" t="n"/>
      <c r="D6" s="2" t="str">
        <f>IF(OR(B6="",C6=""),"",B6-C6)</f>
        <v/>
      </c>
      <c r="E6" s="3" t="str">
        <f>IF(OR(D6="",N(B6)=0),"",D6/B6)</f>
        <v/>
      </c>
    </row>
    <row r="7">
      <c r="B7" s="2" t="n"/>
      <c r="C7" s="2" t="n"/>
      <c r="D7" s="2" t="str">
        <f>IF(OR(B7="",C7=""),"",B7-C7)</f>
        <v/>
      </c>
      <c r="E7" s="3" t="str">
        <f>IF(OR(D7="",N(B7)=0),"",D7/B7)</f>
        <v/>
      </c>
    </row>
    <row r="8">
      <c r="B8" s="2" t="n"/>
      <c r="C8" s="2" t="n"/>
      <c r="D8" s="2" t="str">
        <f>IF(OR(B8="",C8=""),"",B8-C8)</f>
        <v/>
      </c>
      <c r="E8" s="3" t="str">
        <f>IF(OR(D8="",N(B8)=0),"",D8/B8)</f>
        <v/>
      </c>
    </row>
    <row r="9">
      <c r="B9" s="2" t="n"/>
      <c r="C9" s="2" t="n"/>
      <c r="D9" s="2" t="str">
        <f>IF(OR(B9="",C9=""),"",B9-C9)</f>
        <v/>
      </c>
      <c r="E9" s="3" t="str">
        <f>IF(OR(D9="",N(B9)=0),"",D9/B9)</f>
        <v/>
      </c>
    </row>
    <row r="10">
      <c r="B10" s="2" t="n"/>
      <c r="C10" s="2" t="n"/>
      <c r="D10" s="2" t="str">
        <f>IF(OR(B10="",C10=""),"",B10-C10)</f>
        <v/>
      </c>
      <c r="E10" s="3" t="str">
        <f>IF(OR(D10="",N(B10)=0),"",D10/B10)</f>
        <v/>
      </c>
    </row>
    <row r="11">
      <c r="B11" s="2" t="n"/>
      <c r="C11" s="2" t="n"/>
      <c r="D11" s="2" t="str">
        <f>IF(OR(B11="",C11=""),"",B11-C11)</f>
        <v/>
      </c>
      <c r="E11" s="3" t="str">
        <f>IF(OR(D11="",N(B11)=0),"",D11/B11)</f>
        <v/>
      </c>
    </row>
    <row r="12">
      <c r="B12" s="2" t="n"/>
      <c r="C12" s="2" t="n"/>
      <c r="D12" s="2" t="str">
        <f>IF(OR(B12="",C12=""),"",B12-C12)</f>
        <v/>
      </c>
      <c r="E12" s="3" t="str">
        <f>IF(OR(D12="",N(B12)=0),"",D12/B12)</f>
        <v/>
      </c>
    </row>
    <row r="13">
      <c r="B13" s="2" t="n"/>
      <c r="C13" s="2" t="n"/>
      <c r="D13" s="2" t="str">
        <f>IF(OR(B13="",C13=""),"",B13-C13)</f>
        <v/>
      </c>
      <c r="E13" s="3" t="str">
        <f>IF(OR(D13="",N(B13)=0),"",D13/B13)</f>
        <v/>
      </c>
    </row>
    <row r="14">
      <c r="B14" s="2" t="n"/>
      <c r="C14" s="2" t="n"/>
      <c r="D14" s="2" t="str">
        <f>IF(OR(B14="",C14=""),"",B14-C14)</f>
        <v/>
      </c>
      <c r="E14" s="3" t="str">
        <f>IF(OR(D14="",N(B14)=0),"",D14/B14)</f>
        <v/>
      </c>
    </row>
    <row r="15">
      <c r="B15" s="2" t="n"/>
      <c r="C15" s="2" t="n"/>
      <c r="D15" s="2" t="str">
        <f>IF(OR(B15="",C15=""),"",B15-C15)</f>
        <v/>
      </c>
      <c r="E15" s="3" t="str">
        <f>IF(OR(D15="",N(B15)=0),"",D15/B15)</f>
        <v/>
      </c>
    </row>
    <row r="16">
      <c r="B16" s="2" t="n"/>
      <c r="C16" s="2" t="n"/>
      <c r="D16" s="2" t="str">
        <f>IF(OR(B16="",C16=""),"",B16-C16)</f>
        <v/>
      </c>
      <c r="E16" s="3" t="str">
        <f>IF(OR(D16="",N(B16)=0),"",D16/B16)</f>
        <v/>
      </c>
    </row>
    <row r="17">
      <c r="B17" s="2" t="n"/>
      <c r="C17" s="2" t="n"/>
      <c r="D17" s="2" t="str">
        <f>IF(OR(B17="",C17=""),"",B17-C17)</f>
        <v/>
      </c>
      <c r="E17" s="3" t="str">
        <f>IF(OR(D17="",N(B17)=0),"",D17/B17)</f>
        <v/>
      </c>
    </row>
    <row r="18">
      <c r="B18" s="2" t="n"/>
      <c r="C18" s="2" t="n"/>
      <c r="D18" s="2" t="str">
        <f>IF(OR(B18="",C18=""),"",B18-C18)</f>
        <v/>
      </c>
      <c r="E18" s="3" t="str">
        <f>IF(OR(D18="",N(B18)=0),"",D18/B18)</f>
        <v/>
      </c>
    </row>
    <row r="19">
      <c r="B19" s="2" t="n"/>
      <c r="C19" s="2" t="n"/>
      <c r="D19" s="2" t="str">
        <f>IF(OR(B19="",C19=""),"",B19-C19)</f>
        <v/>
      </c>
      <c r="E19" s="3" t="str">
        <f>IF(OR(D19="",N(B19)=0),"",D19/B19)</f>
        <v/>
      </c>
    </row>
    <row r="20">
      <c r="B20" s="2" t="n"/>
      <c r="C20" s="2" t="n"/>
      <c r="D20" s="2" t="str">
        <f>IF(OR(B20="",C20=""),"",B20-C20)</f>
        <v/>
      </c>
      <c r="E20" s="3" t="str">
        <f>IF(OR(D20="",N(B20)=0),"",D20/B20)</f>
        <v/>
      </c>
    </row>
    <row r="21">
      <c r="B21" s="2" t="n"/>
      <c r="C21" s="2" t="n"/>
      <c r="D21" s="2" t="str">
        <f>IF(OR(B21="",C21=""),"",B21-C21)</f>
        <v/>
      </c>
      <c r="E21" s="3" t="str">
        <f>IF(OR(D21="",N(B21)=0),"",D21/B21)</f>
        <v/>
      </c>
    </row>
    <row r="22"/>
    <row r="23">
      <c r="A23" s="4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5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5" t="inlineStr">
        <is>
          <t>Year</t>
        </is>
      </c>
    </row>
    <row r="2">
      <c r="A2" s="5" t="inlineStr">
        <is>
          <t>Share of full speed</t>
        </is>
      </c>
      <c r="C2" s="6" t="n">
        <v>0.5</v>
      </c>
      <c r="D2" s="6" t="n">
        <v>0.5600000000000001</v>
      </c>
      <c r="E2" s="6" t="n">
        <v>0.62</v>
      </c>
      <c r="F2" s="6" t="n">
        <v>0.68</v>
      </c>
      <c r="G2" s="6" t="n">
        <v>0.74</v>
      </c>
      <c r="H2" s="6" t="n">
        <v>0.8</v>
      </c>
      <c r="I2" s="6" t="n">
        <v>0.85</v>
      </c>
      <c r="J2" s="6" t="n">
        <v>0.89</v>
      </c>
      <c r="K2" s="6" t="n">
        <v>0.93</v>
      </c>
      <c r="L2" s="6" t="n">
        <v>0.96</v>
      </c>
      <c r="M2" s="6" t="n">
        <v>1</v>
      </c>
      <c r="N2" s="6" t="n">
        <v>1</v>
      </c>
    </row>
    <row r="3"/>
    <row r="4">
      <c r="A4" t="str">
        <f>IF(Products!A2="","",Products!A2&amp;" (units)")</f>
        <v>Salads, per $100 (units)</v>
      </c>
      <c r="C4">
        <f>IF(Products!A2="","",ROUND(N(Products!F2)*C$2,0))</f>
        <v>120</v>
      </c>
      <c r="D4">
        <f>IF(Products!A2="","",ROUND(N(Products!F2)*D$2,0))</f>
        <v>134</v>
      </c>
      <c r="E4">
        <f>IF(Products!A2="","",ROUND(N(Products!F2)*E$2,0))</f>
        <v>149</v>
      </c>
      <c r="F4">
        <f>IF(Products!A2="","",ROUND(N(Products!F2)*F$2,0))</f>
        <v>163</v>
      </c>
      <c r="G4">
        <f>IF(Products!A2="","",ROUND(N(Products!F2)*G$2,0))</f>
        <v>178</v>
      </c>
      <c r="H4">
        <f>IF(Products!A2="","",ROUND(N(Products!F2)*H$2,0))</f>
        <v>192</v>
      </c>
      <c r="I4">
        <f>IF(Products!A2="","",ROUND(N(Products!F2)*I$2,0))</f>
        <v>204</v>
      </c>
      <c r="J4">
        <f>IF(Products!A2="","",ROUND(N(Products!F2)*J$2,0))</f>
        <v>214</v>
      </c>
      <c r="K4">
        <f>IF(Products!A2="","",ROUND(N(Products!F2)*K$2,0))</f>
        <v>223</v>
      </c>
      <c r="L4">
        <f>IF(Products!A2="","",ROUND(N(Products!F2)*L$2,0))</f>
        <v>230</v>
      </c>
      <c r="M4">
        <f>IF(Products!A2="","",ROUND(N(Products!F2)*M$2,0))</f>
        <v>240</v>
      </c>
      <c r="N4">
        <f>IF(Products!A2="","",ROUND(N(Products!F2)*N$2,0))</f>
        <v>240</v>
      </c>
      <c r="O4">
        <f>IF(Products!A2="","",SUM(C4:N4))</f>
        <v>2287</v>
      </c>
    </row>
    <row r="5">
      <c r="A5" t="str">
        <f>IF(Products!A3="","",Products!A3&amp;" (units)")</f>
        <v>Grain bowls, per $100 (units)</v>
      </c>
      <c r="C5">
        <f>IF(Products!A3="","",ROUND(N(Products!F3)*C$2,0))</f>
        <v>40</v>
      </c>
      <c r="D5">
        <f>IF(Products!A3="","",ROUND(N(Products!F3)*D$2,0))</f>
        <v>45</v>
      </c>
      <c r="E5">
        <f>IF(Products!A3="","",ROUND(N(Products!F3)*E$2,0))</f>
        <v>50</v>
      </c>
      <c r="F5">
        <f>IF(Products!A3="","",ROUND(N(Products!F3)*F$2,0))</f>
        <v>54</v>
      </c>
      <c r="G5">
        <f>IF(Products!A3="","",ROUND(N(Products!F3)*G$2,0))</f>
        <v>59</v>
      </c>
      <c r="H5">
        <f>IF(Products!A3="","",ROUND(N(Products!F3)*H$2,0))</f>
        <v>64</v>
      </c>
      <c r="I5">
        <f>IF(Products!A3="","",ROUND(N(Products!F3)*I$2,0))</f>
        <v>68</v>
      </c>
      <c r="J5">
        <f>IF(Products!A3="","",ROUND(N(Products!F3)*J$2,0))</f>
        <v>71</v>
      </c>
      <c r="K5">
        <f>IF(Products!A3="","",ROUND(N(Products!F3)*K$2,0))</f>
        <v>74</v>
      </c>
      <c r="L5">
        <f>IF(Products!A3="","",ROUND(N(Products!F3)*L$2,0))</f>
        <v>77</v>
      </c>
      <c r="M5">
        <f>IF(Products!A3="","",ROUND(N(Products!F3)*M$2,0))</f>
        <v>80</v>
      </c>
      <c r="N5">
        <f>IF(Products!A3="","",ROUND(N(Products!F3)*N$2,0))</f>
        <v>80</v>
      </c>
      <c r="O5">
        <f>IF(Products!A3="","",SUM(C5:N5))</f>
        <v>762</v>
      </c>
    </row>
    <row r="6">
      <c r="A6" t="str">
        <f>IF(Products!A4="","",Products!A4&amp;" (units)")</f>
        <v>Soups, juices and drinks, per $100 (units)</v>
      </c>
      <c r="C6">
        <f>IF(Products!A4="","",ROUND(N(Products!F4)*C$2,0))</f>
        <v>20</v>
      </c>
      <c r="D6">
        <f>IF(Products!A4="","",ROUND(N(Products!F4)*D$2,0))</f>
        <v>22</v>
      </c>
      <c r="E6">
        <f>IF(Products!A4="","",ROUND(N(Products!F4)*E$2,0))</f>
        <v>25</v>
      </c>
      <c r="F6">
        <f>IF(Products!A4="","",ROUND(N(Products!F4)*F$2,0))</f>
        <v>27</v>
      </c>
      <c r="G6">
        <f>IF(Products!A4="","",ROUND(N(Products!F4)*G$2,0))</f>
        <v>30</v>
      </c>
      <c r="H6">
        <f>IF(Products!A4="","",ROUND(N(Products!F4)*H$2,0))</f>
        <v>32</v>
      </c>
      <c r="I6">
        <f>IF(Products!A4="","",ROUND(N(Products!F4)*I$2,0))</f>
        <v>34</v>
      </c>
      <c r="J6">
        <f>IF(Products!A4="","",ROUND(N(Products!F4)*J$2,0))</f>
        <v>36</v>
      </c>
      <c r="K6">
        <f>IF(Products!A4="","",ROUND(N(Products!F4)*K$2,0))</f>
        <v>37</v>
      </c>
      <c r="L6">
        <f>IF(Products!A4="","",ROUND(N(Products!F4)*L$2,0))</f>
        <v>38</v>
      </c>
      <c r="M6">
        <f>IF(Products!A4="","",ROUND(N(Products!F4)*M$2,0))</f>
        <v>40</v>
      </c>
      <c r="N6">
        <f>IF(Products!A4="","",ROUND(N(Products!F4)*N$2,0))</f>
        <v>40</v>
      </c>
      <c r="O6">
        <f>IF(Products!A4="","",SUM(C6:N6))</f>
        <v>381</v>
      </c>
    </row>
    <row r="7">
      <c r="A7" t="str">
        <f>IF(Products!A5="","",Products!A5&amp;" (units)")</f>
        <v>Catering trays, per $100 (units)</v>
      </c>
      <c r="C7">
        <f>IF(Products!A5="","",ROUND(N(Products!F5)*C$2,0))</f>
        <v>20</v>
      </c>
      <c r="D7">
        <f>IF(Products!A5="","",ROUND(N(Products!F5)*D$2,0))</f>
        <v>22</v>
      </c>
      <c r="E7">
        <f>IF(Products!A5="","",ROUND(N(Products!F5)*E$2,0))</f>
        <v>25</v>
      </c>
      <c r="F7">
        <f>IF(Products!A5="","",ROUND(N(Products!F5)*F$2,0))</f>
        <v>27</v>
      </c>
      <c r="G7">
        <f>IF(Products!A5="","",ROUND(N(Products!F5)*G$2,0))</f>
        <v>30</v>
      </c>
      <c r="H7">
        <f>IF(Products!A5="","",ROUND(N(Products!F5)*H$2,0))</f>
        <v>32</v>
      </c>
      <c r="I7">
        <f>IF(Products!A5="","",ROUND(N(Products!F5)*I$2,0))</f>
        <v>34</v>
      </c>
      <c r="J7">
        <f>IF(Products!A5="","",ROUND(N(Products!F5)*J$2,0))</f>
        <v>36</v>
      </c>
      <c r="K7">
        <f>IF(Products!A5="","",ROUND(N(Products!F5)*K$2,0))</f>
        <v>37</v>
      </c>
      <c r="L7">
        <f>IF(Products!A5="","",ROUND(N(Products!F5)*L$2,0))</f>
        <v>38</v>
      </c>
      <c r="M7">
        <f>IF(Products!A5="","",ROUND(N(Products!F5)*M$2,0))</f>
        <v>40</v>
      </c>
      <c r="N7">
        <f>IF(Products!A5="","",ROUND(N(Products!F5)*N$2,0))</f>
        <v>40</v>
      </c>
      <c r="O7">
        <f>IF(Products!A5="","",SUM(C7:N7))</f>
        <v>381</v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5" t="inlineStr">
        <is>
          <t>Sales</t>
        </is>
      </c>
      <c r="C25" s="7">
        <f>SUMPRODUCT(Products!$B$2:$B$21,C4:C23)</f>
        <v>20000</v>
      </c>
      <c r="D25" s="7">
        <f>SUMPRODUCT(Products!$B$2:$B$21,D4:D23)</f>
        <v>22300</v>
      </c>
      <c r="E25" s="7">
        <f>SUMPRODUCT(Products!$B$2:$B$21,E4:E23)</f>
        <v>24900</v>
      </c>
      <c r="F25" s="7">
        <f>SUMPRODUCT(Products!$B$2:$B$21,F4:F23)</f>
        <v>27100</v>
      </c>
      <c r="G25" s="7">
        <f>SUMPRODUCT(Products!$B$2:$B$21,G4:G23)</f>
        <v>29700</v>
      </c>
      <c r="H25" s="7">
        <f>SUMPRODUCT(Products!$B$2:$B$21,H4:H23)</f>
        <v>32000</v>
      </c>
      <c r="I25" s="7">
        <f>SUMPRODUCT(Products!$B$2:$B$21,I4:I23)</f>
        <v>34000</v>
      </c>
      <c r="J25" s="7">
        <f>SUMPRODUCT(Products!$B$2:$B$21,J4:J23)</f>
        <v>35700</v>
      </c>
      <c r="K25" s="7">
        <f>SUMPRODUCT(Products!$B$2:$B$21,K4:K23)</f>
        <v>37100</v>
      </c>
      <c r="L25" s="7">
        <f>SUMPRODUCT(Products!$B$2:$B$21,L4:L23)</f>
        <v>38300</v>
      </c>
      <c r="M25" s="7">
        <f>SUMPRODUCT(Products!$B$2:$B$21,M4:M23)</f>
        <v>40000</v>
      </c>
      <c r="N25" s="7">
        <f>SUMPRODUCT(Products!$B$2:$B$21,N4:N23)</f>
        <v>40000</v>
      </c>
      <c r="O25" s="7">
        <f>SUM(C25:N25)</f>
        <v>381100</v>
      </c>
    </row>
    <row r="26">
      <c r="A26" s="5" t="inlineStr">
        <is>
          <t>Contribution</t>
        </is>
      </c>
      <c r="C26" s="7">
        <f>SUMPRODUCT(Products!$D$2:$D$21,C4:C23)</f>
        <v>13720</v>
      </c>
      <c r="D26" s="7">
        <f>SUMPRODUCT(Products!$D$2:$D$21,D4:D23)</f>
        <v>15296</v>
      </c>
      <c r="E26" s="7">
        <f>SUMPRODUCT(Products!$D$2:$D$21,E4:E23)</f>
        <v>17081</v>
      </c>
      <c r="F26" s="7">
        <f>SUMPRODUCT(Products!$D$2:$D$21,F4:F23)</f>
        <v>18591</v>
      </c>
      <c r="G26" s="7">
        <f>SUMPRODUCT(Products!$D$2:$D$21,G4:G23)</f>
        <v>20376</v>
      </c>
      <c r="H26" s="7">
        <f>SUMPRODUCT(Products!$D$2:$D$21,H4:H23)</f>
        <v>21952</v>
      </c>
      <c r="I26" s="7">
        <f>SUMPRODUCT(Products!$D$2:$D$21,I4:I23)</f>
        <v>23324</v>
      </c>
      <c r="J26" s="7">
        <f>SUMPRODUCT(Products!$D$2:$D$21,J4:J23)</f>
        <v>24492</v>
      </c>
      <c r="K26" s="7">
        <f>SUMPRODUCT(Products!$D$2:$D$21,K4:K23)</f>
        <v>25451</v>
      </c>
      <c r="L26" s="7">
        <f>SUMPRODUCT(Products!$D$2:$D$21,L4:L23)</f>
        <v>26272</v>
      </c>
      <c r="M26" s="7">
        <f>SUMPRODUCT(Products!$D$2:$D$21,M4:M23)</f>
        <v>27440</v>
      </c>
      <c r="N26" s="7">
        <f>SUMPRODUCT(Products!$D$2:$D$21,N4:N23)</f>
        <v>27440</v>
      </c>
      <c r="O26" s="7">
        <f>SUM(C26:N26)</f>
        <v>261435</v>
      </c>
    </row>
    <row r="27">
      <c r="A27" s="5" t="inlineStr">
        <is>
          <t>Fixed costs</t>
        </is>
      </c>
      <c r="C27" s="7">
        <f>'Fixed costs'!$B$22</f>
        <v>23400</v>
      </c>
      <c r="D27" s="7">
        <f>'Fixed costs'!$B$22</f>
        <v>23400</v>
      </c>
      <c r="E27" s="7">
        <f>'Fixed costs'!$B$22</f>
        <v>23400</v>
      </c>
      <c r="F27" s="7">
        <f>'Fixed costs'!$B$22</f>
        <v>23400</v>
      </c>
      <c r="G27" s="7">
        <f>'Fixed costs'!$B$22</f>
        <v>23400</v>
      </c>
      <c r="H27" s="7">
        <f>'Fixed costs'!$B$22</f>
        <v>23400</v>
      </c>
      <c r="I27" s="7">
        <f>'Fixed costs'!$B$22</f>
        <v>23400</v>
      </c>
      <c r="J27" s="7">
        <f>'Fixed costs'!$B$22</f>
        <v>23400</v>
      </c>
      <c r="K27" s="7">
        <f>'Fixed costs'!$B$22</f>
        <v>23400</v>
      </c>
      <c r="L27" s="7">
        <f>'Fixed costs'!$B$22</f>
        <v>23400</v>
      </c>
      <c r="M27" s="7">
        <f>'Fixed costs'!$B$22</f>
        <v>23400</v>
      </c>
      <c r="N27" s="7">
        <f>'Fixed costs'!$B$22</f>
        <v>23400</v>
      </c>
      <c r="O27" s="7">
        <f>SUM(C27:N27)</f>
        <v>280800</v>
      </c>
    </row>
    <row r="28">
      <c r="A28" s="5" t="inlineStr">
        <is>
          <t>Profit</t>
        </is>
      </c>
      <c r="C28" s="7">
        <f>C26-C27</f>
        <v>-9680</v>
      </c>
      <c r="D28" s="7">
        <f>D26-D27</f>
        <v>-8104</v>
      </c>
      <c r="E28" s="7">
        <f>E26-E27</f>
        <v>-6319</v>
      </c>
      <c r="F28" s="7">
        <f>F26-F27</f>
        <v>-4809</v>
      </c>
      <c r="G28" s="7">
        <f>G26-G27</f>
        <v>-3024</v>
      </c>
      <c r="H28" s="7">
        <f>H26-H27</f>
        <v>-1448</v>
      </c>
      <c r="I28" s="7">
        <f>I26-I27</f>
        <v>-76</v>
      </c>
      <c r="J28" s="7">
        <f>J26-J27</f>
        <v>1092</v>
      </c>
      <c r="K28" s="7">
        <f>K26-K27</f>
        <v>2051</v>
      </c>
      <c r="L28" s="7">
        <f>L26-L27</f>
        <v>2872</v>
      </c>
      <c r="M28" s="7">
        <f>M26-M27</f>
        <v>4040</v>
      </c>
      <c r="N28" s="7">
        <f>N26-N27</f>
        <v>4040</v>
      </c>
      <c r="O28" s="7">
        <f>SUM(C28:N28)</f>
        <v>-19365</v>
      </c>
    </row>
    <row r="29">
      <c r="A29" s="5" t="inlineStr">
        <is>
          <t>Cash, start of year to date</t>
        </is>
      </c>
      <c r="C29" s="7">
        <f>C28</f>
        <v>-9680</v>
      </c>
      <c r="D29" s="7">
        <f>C29+D28</f>
        <v>-17784</v>
      </c>
      <c r="E29" s="7">
        <f>D29+E28</f>
        <v>-24103</v>
      </c>
      <c r="F29" s="7">
        <f>E29+F28</f>
        <v>-28912</v>
      </c>
      <c r="G29" s="7">
        <f>F29+G28</f>
        <v>-31936</v>
      </c>
      <c r="H29" s="7">
        <f>G29+H28</f>
        <v>-33384</v>
      </c>
      <c r="I29" s="7">
        <f>H29+I28</f>
        <v>-33460</v>
      </c>
      <c r="J29" s="7">
        <f>I29+J28</f>
        <v>-32368</v>
      </c>
      <c r="K29" s="7">
        <f>J29+K28</f>
        <v>-30317</v>
      </c>
      <c r="L29" s="7">
        <f>K29+L28</f>
        <v>-27445</v>
      </c>
      <c r="M29" s="7">
        <f>L29+M28</f>
        <v>-23405</v>
      </c>
      <c r="N29" s="7">
        <f>M29+N28</f>
        <v>-19365</v>
      </c>
    </row>
    <row r="30"/>
    <row r="31">
      <c r="A31" s="4" t="inlineStr">
        <is>
          <t>Helper: months with a profit</t>
        </is>
      </c>
      <c r="C31">
        <f>IF(C28&gt;0,C$1,99)</f>
        <v>99</v>
      </c>
      <c r="D31">
        <f>IF(D28&gt;0,D$1,99)</f>
        <v>99</v>
      </c>
      <c r="E31">
        <f>IF(E28&gt;0,E$1,99)</f>
        <v>99</v>
      </c>
      <c r="F31">
        <f>IF(F28&gt;0,F$1,99)</f>
        <v>99</v>
      </c>
      <c r="G31">
        <f>IF(G28&gt;0,G$1,99)</f>
        <v>99</v>
      </c>
      <c r="H31">
        <f>IF(H28&gt;0,H$1,99)</f>
        <v>99</v>
      </c>
      <c r="I31">
        <f>IF(I28&gt;0,I$1,99)</f>
        <v>99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5" t="inlineStr">
        <is>
          <t>First month with a profit</t>
        </is>
      </c>
      <c r="C33" s="5">
        <f>IF(MIN(C31:N31)=99,"Not in year one",MIN(C31:N31))</f>
        <v>8</v>
      </c>
    </row>
    <row r="34">
      <c r="A34" s="5" t="inlineStr">
        <is>
          <t>Lowest cash point in the year</t>
        </is>
      </c>
      <c r="C34" s="7">
        <f>MIN(C29:N29)</f>
        <v>-33460</v>
      </c>
    </row>
    <row r="35">
      <c r="A35" s="5" t="inlineStr">
        <is>
          <t>Working cash in the startup budget</t>
        </is>
      </c>
      <c r="C35" s="7">
        <f>Startup!B22</f>
        <v>50000</v>
      </c>
    </row>
    <row r="36">
      <c r="A36" s="5" t="inlineStr">
        <is>
          <t>Short by</t>
        </is>
      </c>
      <c r="C36" s="8">
        <f>MAX(0,-C34-C35)</f>
        <v>0</v>
      </c>
    </row>
    <row r="37"/>
    <row r="38">
      <c r="A38" s="4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Rent</t>
        </is>
      </c>
      <c r="B2" s="9" t="n">
        <v>5200</v>
      </c>
    </row>
    <row r="3">
      <c r="A3" t="inlineStr">
        <is>
          <t>Wages</t>
        </is>
      </c>
      <c r="B3" s="9" t="n">
        <v>15500</v>
      </c>
    </row>
    <row r="4">
      <c r="A4" t="inlineStr">
        <is>
          <t>Utilities</t>
        </is>
      </c>
      <c r="B4" s="9" t="n">
        <v>1100</v>
      </c>
    </row>
    <row r="5">
      <c r="A5" t="inlineStr">
        <is>
          <t>Insurance</t>
        </is>
      </c>
      <c r="B5" s="9" t="n">
        <v>300</v>
      </c>
    </row>
    <row r="6">
      <c r="A6" t="inlineStr">
        <is>
          <t>Register and software</t>
        </is>
      </c>
      <c r="B6" s="9" t="n">
        <v>250</v>
      </c>
    </row>
    <row r="7">
      <c r="A7" t="inlineStr">
        <is>
          <t>Ads</t>
        </is>
      </c>
      <c r="B7" s="9" t="n">
        <v>500</v>
      </c>
    </row>
    <row r="8">
      <c r="A8" t="inlineStr">
        <is>
          <t>Other</t>
        </is>
      </c>
      <c r="B8" s="9" t="n">
        <v>550</v>
      </c>
    </row>
    <row r="9">
      <c r="B9" s="9" t="n"/>
    </row>
    <row r="10">
      <c r="B10" s="9" t="n"/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B21" s="9" t="n"/>
    </row>
    <row r="22">
      <c r="A22" s="5" t="inlineStr">
        <is>
          <t>Fixed costs a month</t>
        </is>
      </c>
      <c r="B22" s="10">
        <f>SUM(B2:B21)</f>
        <v>23400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Build-out and signs</t>
        </is>
      </c>
      <c r="B2" s="9" t="n">
        <v>75000</v>
      </c>
    </row>
    <row r="3">
      <c r="A3" t="inlineStr">
        <is>
          <t>Refrigeration and walk-in</t>
        </is>
      </c>
      <c r="B3" s="9" t="n">
        <v>26000</v>
      </c>
    </row>
    <row r="4">
      <c r="A4" t="inlineStr">
        <is>
          <t>Prep line and smallwares</t>
        </is>
      </c>
      <c r="B4" s="9" t="n">
        <v>14000</v>
      </c>
    </row>
    <row r="5">
      <c r="A5" t="inlineStr">
        <is>
          <t>Furniture</t>
        </is>
      </c>
      <c r="B5" s="9" t="n">
        <v>10000</v>
      </c>
    </row>
    <row r="6">
      <c r="A6" t="inlineStr">
        <is>
          <t>Lease deposit and first month</t>
        </is>
      </c>
      <c r="B6" s="9" t="n">
        <v>10400</v>
      </c>
    </row>
    <row r="7">
      <c r="A7" t="inlineStr">
        <is>
          <t>Signs and branding</t>
        </is>
      </c>
      <c r="B7" s="9" t="n">
        <v>5000</v>
      </c>
    </row>
    <row r="8">
      <c r="A8" t="inlineStr">
        <is>
          <t>Opening inventory</t>
        </is>
      </c>
      <c r="B8" s="9" t="n">
        <v>4000</v>
      </c>
    </row>
    <row r="9">
      <c r="A9" t="inlineStr">
        <is>
          <t>Register</t>
        </is>
      </c>
      <c r="B9" s="9" t="n">
        <v>2500</v>
      </c>
    </row>
    <row r="10">
      <c r="A10" t="inlineStr">
        <is>
          <t>Licenses and permits</t>
        </is>
      </c>
      <c r="B10" s="9" t="n">
        <v>1500</v>
      </c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A21" s="5" t="inlineStr">
        <is>
          <t>Startup costs, before working cash</t>
        </is>
      </c>
      <c r="B21" s="5">
        <f>SUM(B2:B20)</f>
        <v>148400</v>
      </c>
    </row>
    <row r="22">
      <c r="A22" t="inlineStr">
        <is>
          <t>Working cash</t>
        </is>
      </c>
      <c r="B22" s="11" t="n">
        <v>50000</v>
      </c>
    </row>
    <row r="23">
      <c r="A23" s="5" t="inlineStr">
        <is>
          <t>Total to start</t>
        </is>
      </c>
      <c r="B23" s="10">
        <f>B21+B22</f>
        <v>198400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2" t="inlineStr">
        <is>
          <t>Salad shop business plan: a first year, categories by $100 of sales</t>
        </is>
      </c>
    </row>
    <row r="2" ht="15" customHeight="1">
      <c r="A2" s="13" t="inlineStr">
        <is>
          <t>From the article: https://www.tarostack.com/articles/salad-shop-business-plan</t>
        </is>
      </c>
    </row>
    <row r="3" ht="15" customHeight="1">
      <c r="A3" s="13" t="inlineStr"/>
    </row>
    <row r="4" ht="30" customHeight="1">
      <c r="A4" s="13" t="inlineStr">
        <is>
          <t>Products: each product's price, what one more unit costs, and how many you expect to sell a month once sales are at full speed.</t>
        </is>
      </c>
    </row>
    <row r="5" ht="45" customHeight="1">
      <c r="A5" s="13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13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13" t="inlineStr"/>
    </row>
    <row r="8" ht="15" customHeight="1">
      <c r="A8" s="13" t="inlineStr">
        <is>
          <t>Works in Excel (2010 and later), Google Sheets, LibreOffice and Numbers. No macros.</t>
        </is>
      </c>
    </row>
    <row r="9" ht="30" customHeight="1">
      <c r="A9" s="13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