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Quail eggs, dozen, at markets and the farm stand</t>
        </is>
      </c>
      <c r="B2" s="3" t="n">
        <v>6</v>
      </c>
      <c r="C2" s="3" t="n">
        <v>1.2</v>
      </c>
      <c r="D2" s="3">
        <f>IF(OR(B2="",C2=""),"",B2-C2)</f>
        <v>4.8</v>
      </c>
      <c r="E2" s="4">
        <f>IF(OR(D2="",N(B2)=0),"",D2/B2)</f>
        <v>0.8</v>
      </c>
      <c r="F2" s="5" t="n">
        <v>300</v>
      </c>
    </row>
    <row r="3" ht="30" customHeight="1">
      <c r="A3" s="2" t="inlineStr">
        <is>
          <t>Quail eggs, 30-egg flat, to restaurants</t>
        </is>
      </c>
      <c r="B3" s="3" t="n">
        <v>11</v>
      </c>
      <c r="C3" s="3" t="n">
        <v>2.36</v>
      </c>
      <c r="D3" s="3">
        <f>IF(OR(B3="",C3=""),"",B3-C3)</f>
        <v>8.64</v>
      </c>
      <c r="E3" s="4">
        <f>IF(OR(D3="",N(B3)=0),"",D3/B3)</f>
        <v>0.785454545454545</v>
      </c>
      <c r="F3" s="5" t="n">
        <v>120</v>
      </c>
    </row>
    <row r="4">
      <c r="A4" t="inlineStr">
        <is>
          <t>Hatching eggs, dozen, shipped</t>
        </is>
      </c>
      <c r="B4" s="6" t="n">
        <v>25</v>
      </c>
      <c r="C4" s="6" t="n">
        <v>5.42</v>
      </c>
      <c r="D4" s="6">
        <f>IF(OR(B4="",C4=""),"",B4-C4)</f>
        <v>19.58</v>
      </c>
      <c r="E4" s="7">
        <f>IF(OR(D4="",N(B4)=0),"",D4/B4)</f>
        <v>0.7832</v>
      </c>
      <c r="F4" t="n">
        <v>80</v>
      </c>
    </row>
    <row r="5">
      <c r="A5" t="inlineStr">
        <is>
          <t>Pickled quail eggs, 8 oz jar</t>
        </is>
      </c>
      <c r="B5" s="6" t="n">
        <v>10</v>
      </c>
      <c r="C5" s="6" t="n">
        <v>4.74</v>
      </c>
      <c r="D5" s="6">
        <f>IF(OR(B5="",C5=""),"",B5-C5)</f>
        <v>5.26</v>
      </c>
      <c r="E5" s="7">
        <f>IF(OR(D5="",N(B5)=0),"",D5/B5)</f>
        <v>0.526</v>
      </c>
      <c r="F5" t="n">
        <v>150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Quail eggs, dozen, at markets and the farm stand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Quail eggs, 30-egg flat, to restaurants (units)</v>
      </c>
      <c r="C5">
        <f>IF(Products!A3="","",ROUND(N(Products!F3)*C$2,0))</f>
        <v>18</v>
      </c>
      <c r="D5">
        <f>IF(Products!A3="","",ROUND(N(Products!F3)*D$2,0))</f>
        <v>24</v>
      </c>
      <c r="E5">
        <f>IF(Products!A3="","",ROUND(N(Products!F3)*E$2,0))</f>
        <v>30</v>
      </c>
      <c r="F5">
        <f>IF(Products!A3="","",ROUND(N(Products!F3)*F$2,0))</f>
        <v>36</v>
      </c>
      <c r="G5">
        <f>IF(Products!A3="","",ROUND(N(Products!F3)*G$2,0))</f>
        <v>48</v>
      </c>
      <c r="H5">
        <f>IF(Products!A3="","",ROUND(N(Products!F3)*H$2,0))</f>
        <v>60</v>
      </c>
      <c r="I5">
        <f>IF(Products!A3="","",ROUND(N(Products!F3)*I$2,0))</f>
        <v>72</v>
      </c>
      <c r="J5">
        <f>IF(Products!A3="","",ROUND(N(Products!F3)*J$2,0))</f>
        <v>84</v>
      </c>
      <c r="K5">
        <f>IF(Products!A3="","",ROUND(N(Products!F3)*K$2,0))</f>
        <v>96</v>
      </c>
      <c r="L5">
        <f>IF(Products!A3="","",ROUND(N(Products!F3)*L$2,0))</f>
        <v>108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816</v>
      </c>
    </row>
    <row r="6">
      <c r="A6" t="str">
        <f>IF(Products!A4="","",Products!A4&amp;" (units)")</f>
        <v>Hatching eggs, dozen, shipped (units)</v>
      </c>
      <c r="C6">
        <f>IF(Products!A4="","",ROUND(N(Products!F4)*C$2,0))</f>
        <v>12</v>
      </c>
      <c r="D6">
        <f>IF(Products!A4="","",ROUND(N(Products!F4)*D$2,0))</f>
        <v>16</v>
      </c>
      <c r="E6">
        <f>IF(Products!A4="","",ROUND(N(Products!F4)*E$2,0))</f>
        <v>20</v>
      </c>
      <c r="F6">
        <f>IF(Products!A4="","",ROUND(N(Products!F4)*F$2,0))</f>
        <v>24</v>
      </c>
      <c r="G6">
        <f>IF(Products!A4="","",ROUND(N(Products!F4)*G$2,0))</f>
        <v>32</v>
      </c>
      <c r="H6">
        <f>IF(Products!A4="","",ROUND(N(Products!F4)*H$2,0))</f>
        <v>40</v>
      </c>
      <c r="I6">
        <f>IF(Products!A4="","",ROUND(N(Products!F4)*I$2,0))</f>
        <v>48</v>
      </c>
      <c r="J6">
        <f>IF(Products!A4="","",ROUND(N(Products!F4)*J$2,0))</f>
        <v>56</v>
      </c>
      <c r="K6">
        <f>IF(Products!A4="","",ROUND(N(Products!F4)*K$2,0))</f>
        <v>64</v>
      </c>
      <c r="L6">
        <f>IF(Products!A4="","",ROUND(N(Products!F4)*L$2,0))</f>
        <v>72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544</v>
      </c>
    </row>
    <row r="7">
      <c r="A7" t="str">
        <f>IF(Products!A5="","",Products!A5&amp;" (units)")</f>
        <v>Pickled quail eggs, 8 oz jar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998</v>
      </c>
      <c r="D25" s="11">
        <f>SUMPRODUCT(Products!$B$2:$B$21,D4:D23)</f>
        <v>1324</v>
      </c>
      <c r="E25" s="11">
        <f>SUMPRODUCT(Products!$B$2:$B$21,E4:E23)</f>
        <v>1660</v>
      </c>
      <c r="F25" s="11">
        <f>SUMPRODUCT(Products!$B$2:$B$21,F4:F23)</f>
        <v>1986</v>
      </c>
      <c r="G25" s="11">
        <f>SUMPRODUCT(Products!$B$2:$B$21,G4:G23)</f>
        <v>2648</v>
      </c>
      <c r="H25" s="11">
        <f>SUMPRODUCT(Products!$B$2:$B$21,H4:H23)</f>
        <v>3310</v>
      </c>
      <c r="I25" s="11">
        <f>SUMPRODUCT(Products!$B$2:$B$21,I4:I23)</f>
        <v>3972</v>
      </c>
      <c r="J25" s="11">
        <f>SUMPRODUCT(Products!$B$2:$B$21,J4:J23)</f>
        <v>4634</v>
      </c>
      <c r="K25" s="11">
        <f>SUMPRODUCT(Products!$B$2:$B$21,K4:K23)</f>
        <v>5296</v>
      </c>
      <c r="L25" s="11">
        <f>SUMPRODUCT(Products!$B$2:$B$21,L4:L23)</f>
        <v>5958</v>
      </c>
      <c r="M25" s="11">
        <f>SUMPRODUCT(Products!$B$2:$B$21,M4:M23)</f>
        <v>6620</v>
      </c>
      <c r="N25" s="11">
        <f>SUMPRODUCT(Products!$B$2:$B$21,N4:N23)</f>
        <v>6620</v>
      </c>
      <c r="O25" s="11">
        <f>SUM(C25:N25)</f>
        <v>45026</v>
      </c>
    </row>
    <row r="26">
      <c r="A26" s="9" t="inlineStr">
        <is>
          <t>Contribution</t>
        </is>
      </c>
      <c r="C26" s="11">
        <f>SUMPRODUCT(Products!$D$2:$D$21,C4:C23)</f>
        <v>727.46</v>
      </c>
      <c r="D26" s="11">
        <f>SUMPRODUCT(Products!$D$2:$D$21,D4:D23)</f>
        <v>966.44</v>
      </c>
      <c r="E26" s="11">
        <f>SUMPRODUCT(Products!$D$2:$D$21,E4:E23)</f>
        <v>1210.68</v>
      </c>
      <c r="F26" s="11">
        <f>SUMPRODUCT(Products!$D$2:$D$21,F4:F23)</f>
        <v>1449.66</v>
      </c>
      <c r="G26" s="11">
        <f>SUMPRODUCT(Products!$D$2:$D$21,G4:G23)</f>
        <v>1932.88</v>
      </c>
      <c r="H26" s="11">
        <f>SUMPRODUCT(Products!$D$2:$D$21,H4:H23)</f>
        <v>2416.1</v>
      </c>
      <c r="I26" s="11">
        <f>SUMPRODUCT(Products!$D$2:$D$21,I4:I23)</f>
        <v>2899.32</v>
      </c>
      <c r="J26" s="11">
        <f>SUMPRODUCT(Products!$D$2:$D$21,J4:J23)</f>
        <v>3382.54</v>
      </c>
      <c r="K26" s="11">
        <f>SUMPRODUCT(Products!$D$2:$D$21,K4:K23)</f>
        <v>3865.76</v>
      </c>
      <c r="L26" s="11">
        <f>SUMPRODUCT(Products!$D$2:$D$21,L4:L23)</f>
        <v>4348.98</v>
      </c>
      <c r="M26" s="11">
        <f>SUMPRODUCT(Products!$D$2:$D$21,M4:M23)</f>
        <v>4832.2</v>
      </c>
      <c r="N26" s="11">
        <f>SUMPRODUCT(Products!$D$2:$D$21,N4:N23)</f>
        <v>4832.2</v>
      </c>
      <c r="O26" s="11">
        <f>SUM(C26:N26)</f>
        <v>32864.22</v>
      </c>
    </row>
    <row r="27">
      <c r="A27" s="9" t="inlineStr">
        <is>
          <t>Fixed costs</t>
        </is>
      </c>
      <c r="C27" s="11">
        <f>'Fixed costs'!$B$22</f>
        <v>1125</v>
      </c>
      <c r="D27" s="11">
        <f>'Fixed costs'!$B$22</f>
        <v>1125</v>
      </c>
      <c r="E27" s="11">
        <f>'Fixed costs'!$B$22</f>
        <v>1125</v>
      </c>
      <c r="F27" s="11">
        <f>'Fixed costs'!$B$22</f>
        <v>1125</v>
      </c>
      <c r="G27" s="11">
        <f>'Fixed costs'!$B$22</f>
        <v>1125</v>
      </c>
      <c r="H27" s="11">
        <f>'Fixed costs'!$B$22</f>
        <v>1125</v>
      </c>
      <c r="I27" s="11">
        <f>'Fixed costs'!$B$22</f>
        <v>1125</v>
      </c>
      <c r="J27" s="11">
        <f>'Fixed costs'!$B$22</f>
        <v>1125</v>
      </c>
      <c r="K27" s="11">
        <f>'Fixed costs'!$B$22</f>
        <v>1125</v>
      </c>
      <c r="L27" s="11">
        <f>'Fixed costs'!$B$22</f>
        <v>1125</v>
      </c>
      <c r="M27" s="11">
        <f>'Fixed costs'!$B$22</f>
        <v>1125</v>
      </c>
      <c r="N27" s="11">
        <f>'Fixed costs'!$B$22</f>
        <v>1125</v>
      </c>
      <c r="O27" s="11">
        <f>SUM(C27:N27)</f>
        <v>13500</v>
      </c>
    </row>
    <row r="28">
      <c r="A28" s="9" t="inlineStr">
        <is>
          <t>Profit</t>
        </is>
      </c>
      <c r="C28" s="11">
        <f>C26-C27</f>
        <v>-397.54</v>
      </c>
      <c r="D28" s="11">
        <f>D26-D27</f>
        <v>-158.56</v>
      </c>
      <c r="E28" s="11">
        <f>E26-E27</f>
        <v>85.6800000000001</v>
      </c>
      <c r="F28" s="11">
        <f>F26-F27</f>
        <v>324.66</v>
      </c>
      <c r="G28" s="11">
        <f>G26-G27</f>
        <v>807.88</v>
      </c>
      <c r="H28" s="11">
        <f>H26-H27</f>
        <v>1291.1</v>
      </c>
      <c r="I28" s="11">
        <f>I26-I27</f>
        <v>1774.32</v>
      </c>
      <c r="J28" s="11">
        <f>J26-J27</f>
        <v>2257.54</v>
      </c>
      <c r="K28" s="11">
        <f>K26-K27</f>
        <v>2740.76</v>
      </c>
      <c r="L28" s="11">
        <f>L26-L27</f>
        <v>3223.98</v>
      </c>
      <c r="M28" s="11">
        <f>M26-M27</f>
        <v>3707.2</v>
      </c>
      <c r="N28" s="11">
        <f>N26-N27</f>
        <v>3707.2</v>
      </c>
      <c r="O28" s="11">
        <f>SUM(C28:N28)</f>
        <v>19364.22</v>
      </c>
    </row>
    <row r="29">
      <c r="A29" s="9" t="inlineStr">
        <is>
          <t>Cash, start of year to date</t>
        </is>
      </c>
      <c r="C29" s="11">
        <f>C28</f>
        <v>-397.54</v>
      </c>
      <c r="D29" s="11">
        <f>C29+D28</f>
        <v>-556.1</v>
      </c>
      <c r="E29" s="11">
        <f>D29+E28</f>
        <v>-470.42</v>
      </c>
      <c r="F29" s="11">
        <f>E29+F28</f>
        <v>-145.76</v>
      </c>
      <c r="G29" s="11">
        <f>F29+G28</f>
        <v>662.12</v>
      </c>
      <c r="H29" s="11">
        <f>G29+H28</f>
        <v>1953.22</v>
      </c>
      <c r="I29" s="11">
        <f>H29+I28</f>
        <v>3727.54</v>
      </c>
      <c r="J29" s="11">
        <f>I29+J28</f>
        <v>5985.08</v>
      </c>
      <c r="K29" s="11">
        <f>J29+K28</f>
        <v>8725.84</v>
      </c>
      <c r="L29" s="11">
        <f>K29+L28</f>
        <v>11949.82</v>
      </c>
      <c r="M29" s="11">
        <f>L29+M28</f>
        <v>15657.02</v>
      </c>
      <c r="N29" s="11">
        <f>M29+N28</f>
        <v>19364.22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-556.1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Barn space</t>
        </is>
      </c>
      <c r="B2" s="13" t="n">
        <v>200</v>
      </c>
    </row>
    <row r="3" ht="30" customHeight="1">
      <c r="A3" s="2" t="inlineStr">
        <is>
          <t>Daily feeding and cleaning, an hour a day</t>
        </is>
      </c>
      <c r="B3" s="14" t="n">
        <v>480</v>
      </c>
    </row>
    <row r="4">
      <c r="A4" t="inlineStr">
        <is>
          <t>Bedding</t>
        </is>
      </c>
      <c r="B4" s="13" t="n">
        <v>60</v>
      </c>
    </row>
    <row r="5">
      <c r="A5" t="inlineStr">
        <is>
          <t>Heat and lights</t>
        </is>
      </c>
      <c r="B5" s="13" t="n">
        <v>80</v>
      </c>
    </row>
    <row r="6">
      <c r="A6" t="inlineStr">
        <is>
          <t>Replacement birds, averaged</t>
        </is>
      </c>
      <c r="B6" s="13" t="n">
        <v>60</v>
      </c>
    </row>
    <row r="7">
      <c r="A7" t="inlineStr">
        <is>
          <t>Water</t>
        </is>
      </c>
      <c r="B7" s="13" t="n">
        <v>30</v>
      </c>
    </row>
    <row r="8">
      <c r="A8" t="inlineStr">
        <is>
          <t>Market and farm stand fees</t>
        </is>
      </c>
      <c r="B8" s="13" t="n">
        <v>100</v>
      </c>
    </row>
    <row r="9">
      <c r="A9" t="inlineStr">
        <is>
          <t>Insurance</t>
        </is>
      </c>
      <c r="B9" s="13" t="n">
        <v>50</v>
      </c>
    </row>
    <row r="10">
      <c r="A10" t="inlineStr">
        <is>
          <t>Website</t>
        </is>
      </c>
      <c r="B10" s="13" t="n">
        <v>30</v>
      </c>
    </row>
    <row r="11">
      <c r="A11" t="inlineStr">
        <is>
          <t>Software and card fees</t>
        </is>
      </c>
      <c r="B11" s="13" t="n">
        <v>35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1125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Colony cages for 450 quail</t>
        </is>
      </c>
      <c r="B2" s="13" t="n">
        <v>3000</v>
      </c>
    </row>
    <row r="3">
      <c r="A3" t="inlineStr">
        <is>
          <t>Feeders, waterers and nipple lines</t>
        </is>
      </c>
      <c r="B3" s="13" t="n">
        <v>600</v>
      </c>
    </row>
    <row r="4">
      <c r="A4" t="inlineStr">
        <is>
          <t>Incubator and brooder</t>
        </is>
      </c>
      <c r="B4" s="13" t="n">
        <v>800</v>
      </c>
    </row>
    <row r="5">
      <c r="A5" t="inlineStr">
        <is>
          <t>Starting birds, 150</t>
        </is>
      </c>
      <c r="B5" s="13" t="n">
        <v>750</v>
      </c>
    </row>
    <row r="6">
      <c r="A6" t="inlineStr">
        <is>
          <t>Egg washer, candler and scale</t>
        </is>
      </c>
      <c r="B6" s="13" t="n">
        <v>300</v>
      </c>
    </row>
    <row r="7">
      <c r="A7" t="inlineStr">
        <is>
          <t>Egg fridge</t>
        </is>
      </c>
      <c r="B7" s="13" t="n">
        <v>800</v>
      </c>
    </row>
    <row r="8">
      <c r="A8" t="inlineStr">
        <is>
          <t>Process authority review for pickled eggs</t>
        </is>
      </c>
      <c r="B8" s="13" t="n">
        <v>500</v>
      </c>
    </row>
    <row r="9">
      <c r="A9" t="inlineStr">
        <is>
          <t>Market setup</t>
        </is>
      </c>
      <c r="B9" s="13" t="n">
        <v>500</v>
      </c>
    </row>
    <row r="10">
      <c r="A10" t="inlineStr">
        <is>
          <t>Website</t>
        </is>
      </c>
      <c r="B10" s="13" t="n">
        <v>300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7550</v>
      </c>
    </row>
    <row r="22">
      <c r="A22" t="inlineStr">
        <is>
          <t>Working cash</t>
        </is>
      </c>
      <c r="B22" s="16" t="n">
        <v>2000</v>
      </c>
    </row>
    <row r="23">
      <c r="A23" s="9" t="inlineStr">
        <is>
          <t>Total to start</t>
        </is>
      </c>
      <c r="B23" s="15">
        <f>B21+B22</f>
        <v>9550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Quail farm business plan: the first year</t>
        </is>
      </c>
    </row>
    <row r="2" ht="15" customHeight="1">
      <c r="A2" s="2" t="inlineStr">
        <is>
          <t>From the article: https://www.tarostack.com/articles/quail-farm-business-plan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