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ducts" sheetId="1" state="visible" r:id="rId1"/>
    <sheet xmlns:r="http://schemas.openxmlformats.org/officeDocument/2006/relationships" name="Year one" sheetId="2" state="visible" r:id="rId2"/>
    <sheet xmlns:r="http://schemas.openxmlformats.org/officeDocument/2006/relationships" name="Fixed costs" sheetId="3" state="visible" r:id="rId3"/>
    <sheet xmlns:r="http://schemas.openxmlformats.org/officeDocument/2006/relationships" name="Startup" sheetId="4" state="visible" r:id="rId4"/>
    <sheet xmlns:r="http://schemas.openxmlformats.org/officeDocument/2006/relationships" name="Read me" sheetId="5" state="visible" r:id="rId5"/>
  </sheets>
  <definedNames>
    <definedName name="_xlnm.Print_Titles" localSheetId="0">'Products'!$1:$1</definedName>
    <definedName name="_xlnm.Print_Titles" localSheetId="1">'Year one'!$1:$1</definedName>
    <definedName name="_xlnm.Print_Titles" localSheetId="2">'Fixed costs'!$1:$1</definedName>
    <definedName name="_xlnm.Print_Titles" localSheetId="3">'Startup'!$1:$1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$#,##0.00"/>
    <numFmt numFmtId="165" formatCode="0.0%"/>
    <numFmt numFmtId="166" formatCode="$#,##0;-$#,##0"/>
    <numFmt numFmtId="167" formatCode="$#,##0"/>
  </numFmts>
  <fonts count="5">
    <font>
      <name val="Calibri"/>
      <family val="2"/>
      <color theme="1"/>
      <sz val="11"/>
      <scheme val="minor"/>
    </font>
    <font>
      <b val="1"/>
      <color rgb="00533787"/>
    </font>
    <font>
      <i val="1"/>
      <color rgb="006B6379"/>
    </font>
    <font>
      <b val="1"/>
    </font>
    <font>
      <b val="1"/>
      <color rgb="00533787"/>
      <sz val="14"/>
    </font>
  </fonts>
  <fills count="4">
    <fill>
      <patternFill/>
    </fill>
    <fill>
      <patternFill patternType="gray125"/>
    </fill>
    <fill>
      <patternFill patternType="solid">
        <fgColor rgb="00ECE4F7"/>
      </patternFill>
    </fill>
    <fill>
      <patternFill patternType="solid">
        <fgColor rgb="00FFF7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164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4" fontId="0" fillId="0" borderId="0" pivotButton="0" quotePrefix="0" xfId="0"/>
    <xf numFmtId="165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9" fontId="0" fillId="3" borderId="0" pivotButton="0" quotePrefix="0" xfId="0"/>
    <xf numFmtId="166" fontId="0" fillId="0" borderId="0" pivotButton="0" quotePrefix="0" xfId="0"/>
    <xf numFmtId="166" fontId="3" fillId="0" borderId="0" pivotButton="0" quotePrefix="0" xfId="0"/>
    <xf numFmtId="167" fontId="0" fillId="0" borderId="0" pivotButton="0" quotePrefix="0" xfId="0"/>
    <xf numFmtId="167" fontId="3" fillId="0" borderId="0" pivotButton="0" quotePrefix="0" xfId="0"/>
    <xf numFmtId="167" fontId="0" fillId="3" borderId="0" pivotButton="0" quotePrefix="0" xfId="0"/>
    <xf numFmtId="0" fontId="4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bgColor rgb="00F6D5C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12" customWidth="1" min="3" max="3"/>
    <col width="12" customWidth="1" min="4" max="4"/>
    <col width="10" customWidth="1" min="5" max="5"/>
    <col width="14" customWidth="1" min="6" max="6"/>
  </cols>
  <sheetData>
    <row r="1" ht="30" customHeight="1">
      <c r="A1" s="1" t="inlineStr">
        <is>
          <t>Product</t>
        </is>
      </c>
      <c r="B1" s="1" t="inlineStr">
        <is>
          <t>Price</t>
        </is>
      </c>
      <c r="C1" s="1" t="inlineStr">
        <is>
          <t>Variable cost</t>
        </is>
      </c>
      <c r="D1" s="1" t="inlineStr">
        <is>
          <t>Contribution</t>
        </is>
      </c>
      <c r="E1" s="1" t="inlineStr">
        <is>
          <t>Margin</t>
        </is>
      </c>
      <c r="F1" s="1" t="inlineStr">
        <is>
          <t>Units a month at full speed</t>
        </is>
      </c>
    </row>
    <row r="2" ht="30" customHeight="1">
      <c r="A2" s="2" t="inlineStr">
        <is>
          <t>Fresh egg fettuccine, 12 oz, at markets</t>
        </is>
      </c>
      <c r="B2" s="3" t="n">
        <v>8</v>
      </c>
      <c r="C2" s="3" t="n">
        <v>4.7</v>
      </c>
      <c r="D2" s="3">
        <f>IF(OR(B2="",C2=""),"",B2-C2)</f>
        <v>3.3</v>
      </c>
      <c r="E2" s="4">
        <f>IF(OR(D2="",N(B2)=0),"",D2/B2)</f>
        <v>0.4125</v>
      </c>
      <c r="F2" s="5" t="n">
        <v>300</v>
      </c>
    </row>
    <row r="3" ht="30" customHeight="1">
      <c r="A3" s="2" t="inlineStr">
        <is>
          <t>Dried rigatoni, 1 lb bag, wholesale</t>
        </is>
      </c>
      <c r="B3" s="3" t="n">
        <v>5.5</v>
      </c>
      <c r="C3" s="3" t="n">
        <v>2.95</v>
      </c>
      <c r="D3" s="3">
        <f>IF(OR(B3="",C3=""),"",B3-C3)</f>
        <v>2.55</v>
      </c>
      <c r="E3" s="4">
        <f>IF(OR(D3="",N(B3)=0),"",D3/B3)</f>
        <v>0.463636363636364</v>
      </c>
      <c r="F3" s="5" t="n">
        <v>400</v>
      </c>
    </row>
    <row r="4">
      <c r="A4" t="inlineStr">
        <is>
          <t>Cheese ravioli, frozen box of 12</t>
        </is>
      </c>
      <c r="B4" s="6" t="n">
        <v>13</v>
      </c>
      <c r="C4" s="6" t="n">
        <v>8.140000000000001</v>
      </c>
      <c r="D4" s="6">
        <f>IF(OR(B4="",C4=""),"",B4-C4)</f>
        <v>4.86</v>
      </c>
      <c r="E4" s="7">
        <f>IF(OR(D4="",N(B4)=0),"",D4/B4)</f>
        <v>0.373846153846154</v>
      </c>
      <c r="F4" t="n">
        <v>150</v>
      </c>
    </row>
    <row r="5">
      <c r="A5" t="inlineStr">
        <is>
          <t>Fresh pasta to restaurants, per lb</t>
        </is>
      </c>
      <c r="B5" s="6" t="n">
        <v>6.5</v>
      </c>
      <c r="C5" s="6" t="n">
        <v>4.61</v>
      </c>
      <c r="D5" s="6">
        <f>IF(OR(B5="",C5=""),"",B5-C5)</f>
        <v>1.89</v>
      </c>
      <c r="E5" s="7">
        <f>IF(OR(D5="",N(B5)=0),"",D5/B5)</f>
        <v>0.290769230769231</v>
      </c>
      <c r="F5" t="n">
        <v>200</v>
      </c>
    </row>
    <row r="6">
      <c r="B6" s="6" t="n"/>
      <c r="C6" s="6" t="n"/>
      <c r="D6" s="6" t="str">
        <f>IF(OR(B6="",C6=""),"",B6-C6)</f>
        <v/>
      </c>
      <c r="E6" s="7" t="str">
        <f>IF(OR(D6="",N(B6)=0),"",D6/B6)</f>
        <v/>
      </c>
    </row>
    <row r="7">
      <c r="B7" s="6" t="n"/>
      <c r="C7" s="6" t="n"/>
      <c r="D7" s="6" t="str">
        <f>IF(OR(B7="",C7=""),"",B7-C7)</f>
        <v/>
      </c>
      <c r="E7" s="7" t="str">
        <f>IF(OR(D7="",N(B7)=0),"",D7/B7)</f>
        <v/>
      </c>
    </row>
    <row r="8">
      <c r="B8" s="6" t="n"/>
      <c r="C8" s="6" t="n"/>
      <c r="D8" s="6" t="str">
        <f>IF(OR(B8="",C8=""),"",B8-C8)</f>
        <v/>
      </c>
      <c r="E8" s="7" t="str">
        <f>IF(OR(D8="",N(B8)=0),"",D8/B8)</f>
        <v/>
      </c>
    </row>
    <row r="9">
      <c r="B9" s="6" t="n"/>
      <c r="C9" s="6" t="n"/>
      <c r="D9" s="6" t="str">
        <f>IF(OR(B9="",C9=""),"",B9-C9)</f>
        <v/>
      </c>
      <c r="E9" s="7" t="str">
        <f>IF(OR(D9="",N(B9)=0),"",D9/B9)</f>
        <v/>
      </c>
    </row>
    <row r="10">
      <c r="B10" s="6" t="n"/>
      <c r="C10" s="6" t="n"/>
      <c r="D10" s="6" t="str">
        <f>IF(OR(B10="",C10=""),"",B10-C10)</f>
        <v/>
      </c>
      <c r="E10" s="7" t="str">
        <f>IF(OR(D10="",N(B10)=0),"",D10/B10)</f>
        <v/>
      </c>
    </row>
    <row r="11">
      <c r="B11" s="6" t="n"/>
      <c r="C11" s="6" t="n"/>
      <c r="D11" s="6" t="str">
        <f>IF(OR(B11="",C11=""),"",B11-C11)</f>
        <v/>
      </c>
      <c r="E11" s="7" t="str">
        <f>IF(OR(D11="",N(B11)=0),"",D11/B11)</f>
        <v/>
      </c>
    </row>
    <row r="12">
      <c r="B12" s="6" t="n"/>
      <c r="C12" s="6" t="n"/>
      <c r="D12" s="6" t="str">
        <f>IF(OR(B12="",C12=""),"",B12-C12)</f>
        <v/>
      </c>
      <c r="E12" s="7" t="str">
        <f>IF(OR(D12="",N(B12)=0),"",D12/B12)</f>
        <v/>
      </c>
    </row>
    <row r="13">
      <c r="B13" s="6" t="n"/>
      <c r="C13" s="6" t="n"/>
      <c r="D13" s="6" t="str">
        <f>IF(OR(B13="",C13=""),"",B13-C13)</f>
        <v/>
      </c>
      <c r="E13" s="7" t="str">
        <f>IF(OR(D13="",N(B13)=0),"",D13/B13)</f>
        <v/>
      </c>
    </row>
    <row r="14">
      <c r="B14" s="6" t="n"/>
      <c r="C14" s="6" t="n"/>
      <c r="D14" s="6" t="str">
        <f>IF(OR(B14="",C14=""),"",B14-C14)</f>
        <v/>
      </c>
      <c r="E14" s="7" t="str">
        <f>IF(OR(D14="",N(B14)=0),"",D14/B14)</f>
        <v/>
      </c>
    </row>
    <row r="15">
      <c r="B15" s="6" t="n"/>
      <c r="C15" s="6" t="n"/>
      <c r="D15" s="6" t="str">
        <f>IF(OR(B15="",C15=""),"",B15-C15)</f>
        <v/>
      </c>
      <c r="E15" s="7" t="str">
        <f>IF(OR(D15="",N(B15)=0),"",D15/B15)</f>
        <v/>
      </c>
    </row>
    <row r="16">
      <c r="B16" s="6" t="n"/>
      <c r="C16" s="6" t="n"/>
      <c r="D16" s="6" t="str">
        <f>IF(OR(B16="",C16=""),"",B16-C16)</f>
        <v/>
      </c>
      <c r="E16" s="7" t="str">
        <f>IF(OR(D16="",N(B16)=0),"",D16/B16)</f>
        <v/>
      </c>
    </row>
    <row r="17">
      <c r="B17" s="6" t="n"/>
      <c r="C17" s="6" t="n"/>
      <c r="D17" s="6" t="str">
        <f>IF(OR(B17="",C17=""),"",B17-C17)</f>
        <v/>
      </c>
      <c r="E17" s="7" t="str">
        <f>IF(OR(D17="",N(B17)=0),"",D17/B17)</f>
        <v/>
      </c>
    </row>
    <row r="18">
      <c r="B18" s="6" t="n"/>
      <c r="C18" s="6" t="n"/>
      <c r="D18" s="6" t="str">
        <f>IF(OR(B18="",C18=""),"",B18-C18)</f>
        <v/>
      </c>
      <c r="E18" s="7" t="str">
        <f>IF(OR(D18="",N(B18)=0),"",D18/B18)</f>
        <v/>
      </c>
    </row>
    <row r="19">
      <c r="B19" s="6" t="n"/>
      <c r="C19" s="6" t="n"/>
      <c r="D19" s="6" t="str">
        <f>IF(OR(B19="",C19=""),"",B19-C19)</f>
        <v/>
      </c>
      <c r="E19" s="7" t="str">
        <f>IF(OR(D19="",N(B19)=0),"",D19/B19)</f>
        <v/>
      </c>
    </row>
    <row r="20">
      <c r="B20" s="6" t="n"/>
      <c r="C20" s="6" t="n"/>
      <c r="D20" s="6" t="str">
        <f>IF(OR(B20="",C20=""),"",B20-C20)</f>
        <v/>
      </c>
      <c r="E20" s="7" t="str">
        <f>IF(OR(D20="",N(B20)=0),"",D20/B20)</f>
        <v/>
      </c>
    </row>
    <row r="21">
      <c r="B21" s="6" t="n"/>
      <c r="C21" s="6" t="n"/>
      <c r="D21" s="6" t="str">
        <f>IF(OR(B21="",C21=""),"",B21-C21)</f>
        <v/>
      </c>
      <c r="E21" s="7" t="str">
        <f>IF(OR(D21="",N(B21)=0),"",D21/B21)</f>
        <v/>
      </c>
    </row>
    <row r="22"/>
    <row r="23">
      <c r="A23" s="8" t="inlineStr">
        <is>
          <t>Variable cost is what one more unit costs: ingredients, packaging, card fees. Wages, rent and the rest go on Fixed costs.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P38"/>
  <sheetViews>
    <sheetView tabSelected="0" workbookViewId="0">
      <selection activeCell="A1" sqref="A1"/>
    </sheetView>
  </sheetViews>
  <sheetFormatPr baseColWidth="8" defaultRowHeight="15"/>
  <cols>
    <col width="34" customWidth="1" min="1" max="1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2" customWidth="1" min="15" max="15"/>
  </cols>
  <sheetData>
    <row r="1">
      <c r="A1" s="9" t="inlineStr">
        <is>
          <t>Month</t>
        </is>
      </c>
      <c r="C1" t="n">
        <v>1</v>
      </c>
      <c r="D1" t="n">
        <v>2</v>
      </c>
      <c r="E1" t="n">
        <v>3</v>
      </c>
      <c r="F1" t="n">
        <v>4</v>
      </c>
      <c r="G1" t="n">
        <v>5</v>
      </c>
      <c r="H1" t="n">
        <v>6</v>
      </c>
      <c r="I1" t="n">
        <v>7</v>
      </c>
      <c r="J1" t="n">
        <v>8</v>
      </c>
      <c r="K1" t="n">
        <v>9</v>
      </c>
      <c r="L1" t="n">
        <v>10</v>
      </c>
      <c r="M1" t="n">
        <v>11</v>
      </c>
      <c r="N1" t="n">
        <v>12</v>
      </c>
      <c r="O1" s="9" t="inlineStr">
        <is>
          <t>Year</t>
        </is>
      </c>
    </row>
    <row r="2">
      <c r="A2" s="9" t="inlineStr">
        <is>
          <t>Share of full speed</t>
        </is>
      </c>
      <c r="C2" s="10" t="n">
        <v>0.15</v>
      </c>
      <c r="D2" s="10" t="n">
        <v>0.2</v>
      </c>
      <c r="E2" s="10" t="n">
        <v>0.25</v>
      </c>
      <c r="F2" s="10" t="n">
        <v>0.3</v>
      </c>
      <c r="G2" s="10" t="n">
        <v>0.4</v>
      </c>
      <c r="H2" s="10" t="n">
        <v>0.5</v>
      </c>
      <c r="I2" s="10" t="n">
        <v>0.6</v>
      </c>
      <c r="J2" s="10" t="n">
        <v>0.7</v>
      </c>
      <c r="K2" s="10" t="n">
        <v>0.8</v>
      </c>
      <c r="L2" s="10" t="n">
        <v>0.9</v>
      </c>
      <c r="M2" s="10" t="n">
        <v>1</v>
      </c>
      <c r="N2" s="10" t="n">
        <v>1</v>
      </c>
    </row>
    <row r="3"/>
    <row r="4">
      <c r="A4" t="str">
        <f>IF(Products!A2="","",Products!A2&amp;" (units)")</f>
        <v>Fresh egg fettuccine, 12 oz, at markets (units)</v>
      </c>
      <c r="C4">
        <f>IF(Products!A2="","",ROUND(N(Products!F2)*C$2,0))</f>
        <v>45</v>
      </c>
      <c r="D4">
        <f>IF(Products!A2="","",ROUND(N(Products!F2)*D$2,0))</f>
        <v>60</v>
      </c>
      <c r="E4">
        <f>IF(Products!A2="","",ROUND(N(Products!F2)*E$2,0))</f>
        <v>75</v>
      </c>
      <c r="F4">
        <f>IF(Products!A2="","",ROUND(N(Products!F2)*F$2,0))</f>
        <v>90</v>
      </c>
      <c r="G4">
        <f>IF(Products!A2="","",ROUND(N(Products!F2)*G$2,0))</f>
        <v>120</v>
      </c>
      <c r="H4">
        <f>IF(Products!A2="","",ROUND(N(Products!F2)*H$2,0))</f>
        <v>150</v>
      </c>
      <c r="I4">
        <f>IF(Products!A2="","",ROUND(N(Products!F2)*I$2,0))</f>
        <v>180</v>
      </c>
      <c r="J4">
        <f>IF(Products!A2="","",ROUND(N(Products!F2)*J$2,0))</f>
        <v>210</v>
      </c>
      <c r="K4">
        <f>IF(Products!A2="","",ROUND(N(Products!F2)*K$2,0))</f>
        <v>240</v>
      </c>
      <c r="L4">
        <f>IF(Products!A2="","",ROUND(N(Products!F2)*L$2,0))</f>
        <v>270</v>
      </c>
      <c r="M4">
        <f>IF(Products!A2="","",ROUND(N(Products!F2)*M$2,0))</f>
        <v>300</v>
      </c>
      <c r="N4">
        <f>IF(Products!A2="","",ROUND(N(Products!F2)*N$2,0))</f>
        <v>300</v>
      </c>
      <c r="O4">
        <f>IF(Products!A2="","",SUM(C4:N4))</f>
        <v>2040</v>
      </c>
    </row>
    <row r="5">
      <c r="A5" t="str">
        <f>IF(Products!A3="","",Products!A3&amp;" (units)")</f>
        <v>Dried rigatoni, 1 lb bag, wholesale (units)</v>
      </c>
      <c r="C5">
        <f>IF(Products!A3="","",ROUND(N(Products!F3)*C$2,0))</f>
        <v>60</v>
      </c>
      <c r="D5">
        <f>IF(Products!A3="","",ROUND(N(Products!F3)*D$2,0))</f>
        <v>80</v>
      </c>
      <c r="E5">
        <f>IF(Products!A3="","",ROUND(N(Products!F3)*E$2,0))</f>
        <v>100</v>
      </c>
      <c r="F5">
        <f>IF(Products!A3="","",ROUND(N(Products!F3)*F$2,0))</f>
        <v>120</v>
      </c>
      <c r="G5">
        <f>IF(Products!A3="","",ROUND(N(Products!F3)*G$2,0))</f>
        <v>160</v>
      </c>
      <c r="H5">
        <f>IF(Products!A3="","",ROUND(N(Products!F3)*H$2,0))</f>
        <v>200</v>
      </c>
      <c r="I5">
        <f>IF(Products!A3="","",ROUND(N(Products!F3)*I$2,0))</f>
        <v>240</v>
      </c>
      <c r="J5">
        <f>IF(Products!A3="","",ROUND(N(Products!F3)*J$2,0))</f>
        <v>280</v>
      </c>
      <c r="K5">
        <f>IF(Products!A3="","",ROUND(N(Products!F3)*K$2,0))</f>
        <v>320</v>
      </c>
      <c r="L5">
        <f>IF(Products!A3="","",ROUND(N(Products!F3)*L$2,0))</f>
        <v>360</v>
      </c>
      <c r="M5">
        <f>IF(Products!A3="","",ROUND(N(Products!F3)*M$2,0))</f>
        <v>400</v>
      </c>
      <c r="N5">
        <f>IF(Products!A3="","",ROUND(N(Products!F3)*N$2,0))</f>
        <v>400</v>
      </c>
      <c r="O5">
        <f>IF(Products!A3="","",SUM(C5:N5))</f>
        <v>2720</v>
      </c>
    </row>
    <row r="6">
      <c r="A6" t="str">
        <f>IF(Products!A4="","",Products!A4&amp;" (units)")</f>
        <v>Cheese ravioli, frozen box of 12 (units)</v>
      </c>
      <c r="C6">
        <f>IF(Products!A4="","",ROUND(N(Products!F4)*C$2,0))</f>
        <v>23</v>
      </c>
      <c r="D6">
        <f>IF(Products!A4="","",ROUND(N(Products!F4)*D$2,0))</f>
        <v>30</v>
      </c>
      <c r="E6">
        <f>IF(Products!A4="","",ROUND(N(Products!F4)*E$2,0))</f>
        <v>38</v>
      </c>
      <c r="F6">
        <f>IF(Products!A4="","",ROUND(N(Products!F4)*F$2,0))</f>
        <v>45</v>
      </c>
      <c r="G6">
        <f>IF(Products!A4="","",ROUND(N(Products!F4)*G$2,0))</f>
        <v>60</v>
      </c>
      <c r="H6">
        <f>IF(Products!A4="","",ROUND(N(Products!F4)*H$2,0))</f>
        <v>75</v>
      </c>
      <c r="I6">
        <f>IF(Products!A4="","",ROUND(N(Products!F4)*I$2,0))</f>
        <v>90</v>
      </c>
      <c r="J6">
        <f>IF(Products!A4="","",ROUND(N(Products!F4)*J$2,0))</f>
        <v>105</v>
      </c>
      <c r="K6">
        <f>IF(Products!A4="","",ROUND(N(Products!F4)*K$2,0))</f>
        <v>120</v>
      </c>
      <c r="L6">
        <f>IF(Products!A4="","",ROUND(N(Products!F4)*L$2,0))</f>
        <v>135</v>
      </c>
      <c r="M6">
        <f>IF(Products!A4="","",ROUND(N(Products!F4)*M$2,0))</f>
        <v>150</v>
      </c>
      <c r="N6">
        <f>IF(Products!A4="","",ROUND(N(Products!F4)*N$2,0))</f>
        <v>150</v>
      </c>
      <c r="O6">
        <f>IF(Products!A4="","",SUM(C6:N6))</f>
        <v>1021</v>
      </c>
    </row>
    <row r="7">
      <c r="A7" t="str">
        <f>IF(Products!A5="","",Products!A5&amp;" (units)")</f>
        <v>Fresh pasta to restaurants, per lb (units)</v>
      </c>
      <c r="C7">
        <f>IF(Products!A5="","",ROUND(N(Products!F5)*C$2,0))</f>
        <v>30</v>
      </c>
      <c r="D7">
        <f>IF(Products!A5="","",ROUND(N(Products!F5)*D$2,0))</f>
        <v>40</v>
      </c>
      <c r="E7">
        <f>IF(Products!A5="","",ROUND(N(Products!F5)*E$2,0))</f>
        <v>50</v>
      </c>
      <c r="F7">
        <f>IF(Products!A5="","",ROUND(N(Products!F5)*F$2,0))</f>
        <v>60</v>
      </c>
      <c r="G7">
        <f>IF(Products!A5="","",ROUND(N(Products!F5)*G$2,0))</f>
        <v>80</v>
      </c>
      <c r="H7">
        <f>IF(Products!A5="","",ROUND(N(Products!F5)*H$2,0))</f>
        <v>100</v>
      </c>
      <c r="I7">
        <f>IF(Products!A5="","",ROUND(N(Products!F5)*I$2,0))</f>
        <v>120</v>
      </c>
      <c r="J7">
        <f>IF(Products!A5="","",ROUND(N(Products!F5)*J$2,0))</f>
        <v>140</v>
      </c>
      <c r="K7">
        <f>IF(Products!A5="","",ROUND(N(Products!F5)*K$2,0))</f>
        <v>160</v>
      </c>
      <c r="L7">
        <f>IF(Products!A5="","",ROUND(N(Products!F5)*L$2,0))</f>
        <v>180</v>
      </c>
      <c r="M7">
        <f>IF(Products!A5="","",ROUND(N(Products!F5)*M$2,0))</f>
        <v>200</v>
      </c>
      <c r="N7">
        <f>IF(Products!A5="","",ROUND(N(Products!F5)*N$2,0))</f>
        <v>200</v>
      </c>
      <c r="O7">
        <f>IF(Products!A5="","",SUM(C7:N7))</f>
        <v>1360</v>
      </c>
    </row>
    <row r="8">
      <c r="A8" t="str">
        <f>IF(Products!A6="","",Products!A6&amp;" (units)")</f>
        <v/>
      </c>
      <c r="C8" t="str">
        <f>IF(Products!A6="","",ROUND(N(Products!F6)*C$2,0))</f>
        <v/>
      </c>
      <c r="D8" t="str">
        <f>IF(Products!A6="","",ROUND(N(Products!F6)*D$2,0))</f>
        <v/>
      </c>
      <c r="E8" t="str">
        <f>IF(Products!A6="","",ROUND(N(Products!F6)*E$2,0))</f>
        <v/>
      </c>
      <c r="F8" t="str">
        <f>IF(Products!A6="","",ROUND(N(Products!F6)*F$2,0))</f>
        <v/>
      </c>
      <c r="G8" t="str">
        <f>IF(Products!A6="","",ROUND(N(Products!F6)*G$2,0))</f>
        <v/>
      </c>
      <c r="H8" t="str">
        <f>IF(Products!A6="","",ROUND(N(Products!F6)*H$2,0))</f>
        <v/>
      </c>
      <c r="I8" t="str">
        <f>IF(Products!A6="","",ROUND(N(Products!F6)*I$2,0))</f>
        <v/>
      </c>
      <c r="J8" t="str">
        <f>IF(Products!A6="","",ROUND(N(Products!F6)*J$2,0))</f>
        <v/>
      </c>
      <c r="K8" t="str">
        <f>IF(Products!A6="","",ROUND(N(Products!F6)*K$2,0))</f>
        <v/>
      </c>
      <c r="L8" t="str">
        <f>IF(Products!A6="","",ROUND(N(Products!F6)*L$2,0))</f>
        <v/>
      </c>
      <c r="M8" t="str">
        <f>IF(Products!A6="","",ROUND(N(Products!F6)*M$2,0))</f>
        <v/>
      </c>
      <c r="N8" t="str">
        <f>IF(Products!A6="","",ROUND(N(Products!F6)*N$2,0))</f>
        <v/>
      </c>
      <c r="O8" t="str">
        <f>IF(Products!A6="","",SUM(C8:N8))</f>
        <v/>
      </c>
    </row>
    <row r="9">
      <c r="A9" t="str">
        <f>IF(Products!A7="","",Products!A7&amp;" (units)")</f>
        <v/>
      </c>
      <c r="C9" t="str">
        <f>IF(Products!A7="","",ROUND(N(Products!F7)*C$2,0))</f>
        <v/>
      </c>
      <c r="D9" t="str">
        <f>IF(Products!A7="","",ROUND(N(Products!F7)*D$2,0))</f>
        <v/>
      </c>
      <c r="E9" t="str">
        <f>IF(Products!A7="","",ROUND(N(Products!F7)*E$2,0))</f>
        <v/>
      </c>
      <c r="F9" t="str">
        <f>IF(Products!A7="","",ROUND(N(Products!F7)*F$2,0))</f>
        <v/>
      </c>
      <c r="G9" t="str">
        <f>IF(Products!A7="","",ROUND(N(Products!F7)*G$2,0))</f>
        <v/>
      </c>
      <c r="H9" t="str">
        <f>IF(Products!A7="","",ROUND(N(Products!F7)*H$2,0))</f>
        <v/>
      </c>
      <c r="I9" t="str">
        <f>IF(Products!A7="","",ROUND(N(Products!F7)*I$2,0))</f>
        <v/>
      </c>
      <c r="J9" t="str">
        <f>IF(Products!A7="","",ROUND(N(Products!F7)*J$2,0))</f>
        <v/>
      </c>
      <c r="K9" t="str">
        <f>IF(Products!A7="","",ROUND(N(Products!F7)*K$2,0))</f>
        <v/>
      </c>
      <c r="L9" t="str">
        <f>IF(Products!A7="","",ROUND(N(Products!F7)*L$2,0))</f>
        <v/>
      </c>
      <c r="M9" t="str">
        <f>IF(Products!A7="","",ROUND(N(Products!F7)*M$2,0))</f>
        <v/>
      </c>
      <c r="N9" t="str">
        <f>IF(Products!A7="","",ROUND(N(Products!F7)*N$2,0))</f>
        <v/>
      </c>
      <c r="O9" t="str">
        <f>IF(Products!A7="","",SUM(C9:N9))</f>
        <v/>
      </c>
    </row>
    <row r="10">
      <c r="A10" t="str">
        <f>IF(Products!A8="","",Products!A8&amp;" (units)")</f>
        <v/>
      </c>
      <c r="C10" t="str">
        <f>IF(Products!A8="","",ROUND(N(Products!F8)*C$2,0))</f>
        <v/>
      </c>
      <c r="D10" t="str">
        <f>IF(Products!A8="","",ROUND(N(Products!F8)*D$2,0))</f>
        <v/>
      </c>
      <c r="E10" t="str">
        <f>IF(Products!A8="","",ROUND(N(Products!F8)*E$2,0))</f>
        <v/>
      </c>
      <c r="F10" t="str">
        <f>IF(Products!A8="","",ROUND(N(Products!F8)*F$2,0))</f>
        <v/>
      </c>
      <c r="G10" t="str">
        <f>IF(Products!A8="","",ROUND(N(Products!F8)*G$2,0))</f>
        <v/>
      </c>
      <c r="H10" t="str">
        <f>IF(Products!A8="","",ROUND(N(Products!F8)*H$2,0))</f>
        <v/>
      </c>
      <c r="I10" t="str">
        <f>IF(Products!A8="","",ROUND(N(Products!F8)*I$2,0))</f>
        <v/>
      </c>
      <c r="J10" t="str">
        <f>IF(Products!A8="","",ROUND(N(Products!F8)*J$2,0))</f>
        <v/>
      </c>
      <c r="K10" t="str">
        <f>IF(Products!A8="","",ROUND(N(Products!F8)*K$2,0))</f>
        <v/>
      </c>
      <c r="L10" t="str">
        <f>IF(Products!A8="","",ROUND(N(Products!F8)*L$2,0))</f>
        <v/>
      </c>
      <c r="M10" t="str">
        <f>IF(Products!A8="","",ROUND(N(Products!F8)*M$2,0))</f>
        <v/>
      </c>
      <c r="N10" t="str">
        <f>IF(Products!A8="","",ROUND(N(Products!F8)*N$2,0))</f>
        <v/>
      </c>
      <c r="O10" t="str">
        <f>IF(Products!A8="","",SUM(C10:N10))</f>
        <v/>
      </c>
    </row>
    <row r="11">
      <c r="A11" t="str">
        <f>IF(Products!A9="","",Products!A9&amp;" (units)")</f>
        <v/>
      </c>
      <c r="C11" t="str">
        <f>IF(Products!A9="","",ROUND(N(Products!F9)*C$2,0))</f>
        <v/>
      </c>
      <c r="D11" t="str">
        <f>IF(Products!A9="","",ROUND(N(Products!F9)*D$2,0))</f>
        <v/>
      </c>
      <c r="E11" t="str">
        <f>IF(Products!A9="","",ROUND(N(Products!F9)*E$2,0))</f>
        <v/>
      </c>
      <c r="F11" t="str">
        <f>IF(Products!A9="","",ROUND(N(Products!F9)*F$2,0))</f>
        <v/>
      </c>
      <c r="G11" t="str">
        <f>IF(Products!A9="","",ROUND(N(Products!F9)*G$2,0))</f>
        <v/>
      </c>
      <c r="H11" t="str">
        <f>IF(Products!A9="","",ROUND(N(Products!F9)*H$2,0))</f>
        <v/>
      </c>
      <c r="I11" t="str">
        <f>IF(Products!A9="","",ROUND(N(Products!F9)*I$2,0))</f>
        <v/>
      </c>
      <c r="J11" t="str">
        <f>IF(Products!A9="","",ROUND(N(Products!F9)*J$2,0))</f>
        <v/>
      </c>
      <c r="K11" t="str">
        <f>IF(Products!A9="","",ROUND(N(Products!F9)*K$2,0))</f>
        <v/>
      </c>
      <c r="L11" t="str">
        <f>IF(Products!A9="","",ROUND(N(Products!F9)*L$2,0))</f>
        <v/>
      </c>
      <c r="M11" t="str">
        <f>IF(Products!A9="","",ROUND(N(Products!F9)*M$2,0))</f>
        <v/>
      </c>
      <c r="N11" t="str">
        <f>IF(Products!A9="","",ROUND(N(Products!F9)*N$2,0))</f>
        <v/>
      </c>
      <c r="O11" t="str">
        <f>IF(Products!A9="","",SUM(C11:N11))</f>
        <v/>
      </c>
    </row>
    <row r="12">
      <c r="A12" t="str">
        <f>IF(Products!A10="","",Products!A10&amp;" (units)")</f>
        <v/>
      </c>
      <c r="C12" t="str">
        <f>IF(Products!A10="","",ROUND(N(Products!F10)*C$2,0))</f>
        <v/>
      </c>
      <c r="D12" t="str">
        <f>IF(Products!A10="","",ROUND(N(Products!F10)*D$2,0))</f>
        <v/>
      </c>
      <c r="E12" t="str">
        <f>IF(Products!A10="","",ROUND(N(Products!F10)*E$2,0))</f>
        <v/>
      </c>
      <c r="F12" t="str">
        <f>IF(Products!A10="","",ROUND(N(Products!F10)*F$2,0))</f>
        <v/>
      </c>
      <c r="G12" t="str">
        <f>IF(Products!A10="","",ROUND(N(Products!F10)*G$2,0))</f>
        <v/>
      </c>
      <c r="H12" t="str">
        <f>IF(Products!A10="","",ROUND(N(Products!F10)*H$2,0))</f>
        <v/>
      </c>
      <c r="I12" t="str">
        <f>IF(Products!A10="","",ROUND(N(Products!F10)*I$2,0))</f>
        <v/>
      </c>
      <c r="J12" t="str">
        <f>IF(Products!A10="","",ROUND(N(Products!F10)*J$2,0))</f>
        <v/>
      </c>
      <c r="K12" t="str">
        <f>IF(Products!A10="","",ROUND(N(Products!F10)*K$2,0))</f>
        <v/>
      </c>
      <c r="L12" t="str">
        <f>IF(Products!A10="","",ROUND(N(Products!F10)*L$2,0))</f>
        <v/>
      </c>
      <c r="M12" t="str">
        <f>IF(Products!A10="","",ROUND(N(Products!F10)*M$2,0))</f>
        <v/>
      </c>
      <c r="N12" t="str">
        <f>IF(Products!A10="","",ROUND(N(Products!F10)*N$2,0))</f>
        <v/>
      </c>
      <c r="O12" t="str">
        <f>IF(Products!A10="","",SUM(C12:N12))</f>
        <v/>
      </c>
    </row>
    <row r="13">
      <c r="A13" t="str">
        <f>IF(Products!A11="","",Products!A11&amp;" (units)")</f>
        <v/>
      </c>
      <c r="C13" t="str">
        <f>IF(Products!A11="","",ROUND(N(Products!F11)*C$2,0))</f>
        <v/>
      </c>
      <c r="D13" t="str">
        <f>IF(Products!A11="","",ROUND(N(Products!F11)*D$2,0))</f>
        <v/>
      </c>
      <c r="E13" t="str">
        <f>IF(Products!A11="","",ROUND(N(Products!F11)*E$2,0))</f>
        <v/>
      </c>
      <c r="F13" t="str">
        <f>IF(Products!A11="","",ROUND(N(Products!F11)*F$2,0))</f>
        <v/>
      </c>
      <c r="G13" t="str">
        <f>IF(Products!A11="","",ROUND(N(Products!F11)*G$2,0))</f>
        <v/>
      </c>
      <c r="H13" t="str">
        <f>IF(Products!A11="","",ROUND(N(Products!F11)*H$2,0))</f>
        <v/>
      </c>
      <c r="I13" t="str">
        <f>IF(Products!A11="","",ROUND(N(Products!F11)*I$2,0))</f>
        <v/>
      </c>
      <c r="J13" t="str">
        <f>IF(Products!A11="","",ROUND(N(Products!F11)*J$2,0))</f>
        <v/>
      </c>
      <c r="K13" t="str">
        <f>IF(Products!A11="","",ROUND(N(Products!F11)*K$2,0))</f>
        <v/>
      </c>
      <c r="L13" t="str">
        <f>IF(Products!A11="","",ROUND(N(Products!F11)*L$2,0))</f>
        <v/>
      </c>
      <c r="M13" t="str">
        <f>IF(Products!A11="","",ROUND(N(Products!F11)*M$2,0))</f>
        <v/>
      </c>
      <c r="N13" t="str">
        <f>IF(Products!A11="","",ROUND(N(Products!F11)*N$2,0))</f>
        <v/>
      </c>
      <c r="O13" t="str">
        <f>IF(Products!A11="","",SUM(C13:N13))</f>
        <v/>
      </c>
    </row>
    <row r="14">
      <c r="A14" t="str">
        <f>IF(Products!A12="","",Products!A12&amp;" (units)")</f>
        <v/>
      </c>
      <c r="C14" t="str">
        <f>IF(Products!A12="","",ROUND(N(Products!F12)*C$2,0))</f>
        <v/>
      </c>
      <c r="D14" t="str">
        <f>IF(Products!A12="","",ROUND(N(Products!F12)*D$2,0))</f>
        <v/>
      </c>
      <c r="E14" t="str">
        <f>IF(Products!A12="","",ROUND(N(Products!F12)*E$2,0))</f>
        <v/>
      </c>
      <c r="F14" t="str">
        <f>IF(Products!A12="","",ROUND(N(Products!F12)*F$2,0))</f>
        <v/>
      </c>
      <c r="G14" t="str">
        <f>IF(Products!A12="","",ROUND(N(Products!F12)*G$2,0))</f>
        <v/>
      </c>
      <c r="H14" t="str">
        <f>IF(Products!A12="","",ROUND(N(Products!F12)*H$2,0))</f>
        <v/>
      </c>
      <c r="I14" t="str">
        <f>IF(Products!A12="","",ROUND(N(Products!F12)*I$2,0))</f>
        <v/>
      </c>
      <c r="J14" t="str">
        <f>IF(Products!A12="","",ROUND(N(Products!F12)*J$2,0))</f>
        <v/>
      </c>
      <c r="K14" t="str">
        <f>IF(Products!A12="","",ROUND(N(Products!F12)*K$2,0))</f>
        <v/>
      </c>
      <c r="L14" t="str">
        <f>IF(Products!A12="","",ROUND(N(Products!F12)*L$2,0))</f>
        <v/>
      </c>
      <c r="M14" t="str">
        <f>IF(Products!A12="","",ROUND(N(Products!F12)*M$2,0))</f>
        <v/>
      </c>
      <c r="N14" t="str">
        <f>IF(Products!A12="","",ROUND(N(Products!F12)*N$2,0))</f>
        <v/>
      </c>
      <c r="O14" t="str">
        <f>IF(Products!A12="","",SUM(C14:N14))</f>
        <v/>
      </c>
    </row>
    <row r="15">
      <c r="A15" t="str">
        <f>IF(Products!A13="","",Products!A13&amp;" (units)")</f>
        <v/>
      </c>
      <c r="C15" t="str">
        <f>IF(Products!A13="","",ROUND(N(Products!F13)*C$2,0))</f>
        <v/>
      </c>
      <c r="D15" t="str">
        <f>IF(Products!A13="","",ROUND(N(Products!F13)*D$2,0))</f>
        <v/>
      </c>
      <c r="E15" t="str">
        <f>IF(Products!A13="","",ROUND(N(Products!F13)*E$2,0))</f>
        <v/>
      </c>
      <c r="F15" t="str">
        <f>IF(Products!A13="","",ROUND(N(Products!F13)*F$2,0))</f>
        <v/>
      </c>
      <c r="G15" t="str">
        <f>IF(Products!A13="","",ROUND(N(Products!F13)*G$2,0))</f>
        <v/>
      </c>
      <c r="H15" t="str">
        <f>IF(Products!A13="","",ROUND(N(Products!F13)*H$2,0))</f>
        <v/>
      </c>
      <c r="I15" t="str">
        <f>IF(Products!A13="","",ROUND(N(Products!F13)*I$2,0))</f>
        <v/>
      </c>
      <c r="J15" t="str">
        <f>IF(Products!A13="","",ROUND(N(Products!F13)*J$2,0))</f>
        <v/>
      </c>
      <c r="K15" t="str">
        <f>IF(Products!A13="","",ROUND(N(Products!F13)*K$2,0))</f>
        <v/>
      </c>
      <c r="L15" t="str">
        <f>IF(Products!A13="","",ROUND(N(Products!F13)*L$2,0))</f>
        <v/>
      </c>
      <c r="M15" t="str">
        <f>IF(Products!A13="","",ROUND(N(Products!F13)*M$2,0))</f>
        <v/>
      </c>
      <c r="N15" t="str">
        <f>IF(Products!A13="","",ROUND(N(Products!F13)*N$2,0))</f>
        <v/>
      </c>
      <c r="O15" t="str">
        <f>IF(Products!A13="","",SUM(C15:N15))</f>
        <v/>
      </c>
    </row>
    <row r="16">
      <c r="A16" t="str">
        <f>IF(Products!A14="","",Products!A14&amp;" (units)")</f>
        <v/>
      </c>
      <c r="C16" t="str">
        <f>IF(Products!A14="","",ROUND(N(Products!F14)*C$2,0))</f>
        <v/>
      </c>
      <c r="D16" t="str">
        <f>IF(Products!A14="","",ROUND(N(Products!F14)*D$2,0))</f>
        <v/>
      </c>
      <c r="E16" t="str">
        <f>IF(Products!A14="","",ROUND(N(Products!F14)*E$2,0))</f>
        <v/>
      </c>
      <c r="F16" t="str">
        <f>IF(Products!A14="","",ROUND(N(Products!F14)*F$2,0))</f>
        <v/>
      </c>
      <c r="G16" t="str">
        <f>IF(Products!A14="","",ROUND(N(Products!F14)*G$2,0))</f>
        <v/>
      </c>
      <c r="H16" t="str">
        <f>IF(Products!A14="","",ROUND(N(Products!F14)*H$2,0))</f>
        <v/>
      </c>
      <c r="I16" t="str">
        <f>IF(Products!A14="","",ROUND(N(Products!F14)*I$2,0))</f>
        <v/>
      </c>
      <c r="J16" t="str">
        <f>IF(Products!A14="","",ROUND(N(Products!F14)*J$2,0))</f>
        <v/>
      </c>
      <c r="K16" t="str">
        <f>IF(Products!A14="","",ROUND(N(Products!F14)*K$2,0))</f>
        <v/>
      </c>
      <c r="L16" t="str">
        <f>IF(Products!A14="","",ROUND(N(Products!F14)*L$2,0))</f>
        <v/>
      </c>
      <c r="M16" t="str">
        <f>IF(Products!A14="","",ROUND(N(Products!F14)*M$2,0))</f>
        <v/>
      </c>
      <c r="N16" t="str">
        <f>IF(Products!A14="","",ROUND(N(Products!F14)*N$2,0))</f>
        <v/>
      </c>
      <c r="O16" t="str">
        <f>IF(Products!A14="","",SUM(C16:N16))</f>
        <v/>
      </c>
    </row>
    <row r="17">
      <c r="A17" t="str">
        <f>IF(Products!A15="","",Products!A15&amp;" (units)")</f>
        <v/>
      </c>
      <c r="C17" t="str">
        <f>IF(Products!A15="","",ROUND(N(Products!F15)*C$2,0))</f>
        <v/>
      </c>
      <c r="D17" t="str">
        <f>IF(Products!A15="","",ROUND(N(Products!F15)*D$2,0))</f>
        <v/>
      </c>
      <c r="E17" t="str">
        <f>IF(Products!A15="","",ROUND(N(Products!F15)*E$2,0))</f>
        <v/>
      </c>
      <c r="F17" t="str">
        <f>IF(Products!A15="","",ROUND(N(Products!F15)*F$2,0))</f>
        <v/>
      </c>
      <c r="G17" t="str">
        <f>IF(Products!A15="","",ROUND(N(Products!F15)*G$2,0))</f>
        <v/>
      </c>
      <c r="H17" t="str">
        <f>IF(Products!A15="","",ROUND(N(Products!F15)*H$2,0))</f>
        <v/>
      </c>
      <c r="I17" t="str">
        <f>IF(Products!A15="","",ROUND(N(Products!F15)*I$2,0))</f>
        <v/>
      </c>
      <c r="J17" t="str">
        <f>IF(Products!A15="","",ROUND(N(Products!F15)*J$2,0))</f>
        <v/>
      </c>
      <c r="K17" t="str">
        <f>IF(Products!A15="","",ROUND(N(Products!F15)*K$2,0))</f>
        <v/>
      </c>
      <c r="L17" t="str">
        <f>IF(Products!A15="","",ROUND(N(Products!F15)*L$2,0))</f>
        <v/>
      </c>
      <c r="M17" t="str">
        <f>IF(Products!A15="","",ROUND(N(Products!F15)*M$2,0))</f>
        <v/>
      </c>
      <c r="N17" t="str">
        <f>IF(Products!A15="","",ROUND(N(Products!F15)*N$2,0))</f>
        <v/>
      </c>
      <c r="O17" t="str">
        <f>IF(Products!A15="","",SUM(C17:N17))</f>
        <v/>
      </c>
    </row>
    <row r="18">
      <c r="A18" t="str">
        <f>IF(Products!A16="","",Products!A16&amp;" (units)")</f>
        <v/>
      </c>
      <c r="C18" t="str">
        <f>IF(Products!A16="","",ROUND(N(Products!F16)*C$2,0))</f>
        <v/>
      </c>
      <c r="D18" t="str">
        <f>IF(Products!A16="","",ROUND(N(Products!F16)*D$2,0))</f>
        <v/>
      </c>
      <c r="E18" t="str">
        <f>IF(Products!A16="","",ROUND(N(Products!F16)*E$2,0))</f>
        <v/>
      </c>
      <c r="F18" t="str">
        <f>IF(Products!A16="","",ROUND(N(Products!F16)*F$2,0))</f>
        <v/>
      </c>
      <c r="G18" t="str">
        <f>IF(Products!A16="","",ROUND(N(Products!F16)*G$2,0))</f>
        <v/>
      </c>
      <c r="H18" t="str">
        <f>IF(Products!A16="","",ROUND(N(Products!F16)*H$2,0))</f>
        <v/>
      </c>
      <c r="I18" t="str">
        <f>IF(Products!A16="","",ROUND(N(Products!F16)*I$2,0))</f>
        <v/>
      </c>
      <c r="J18" t="str">
        <f>IF(Products!A16="","",ROUND(N(Products!F16)*J$2,0))</f>
        <v/>
      </c>
      <c r="K18" t="str">
        <f>IF(Products!A16="","",ROUND(N(Products!F16)*K$2,0))</f>
        <v/>
      </c>
      <c r="L18" t="str">
        <f>IF(Products!A16="","",ROUND(N(Products!F16)*L$2,0))</f>
        <v/>
      </c>
      <c r="M18" t="str">
        <f>IF(Products!A16="","",ROUND(N(Products!F16)*M$2,0))</f>
        <v/>
      </c>
      <c r="N18" t="str">
        <f>IF(Products!A16="","",ROUND(N(Products!F16)*N$2,0))</f>
        <v/>
      </c>
      <c r="O18" t="str">
        <f>IF(Products!A16="","",SUM(C18:N18))</f>
        <v/>
      </c>
    </row>
    <row r="19">
      <c r="A19" t="str">
        <f>IF(Products!A17="","",Products!A17&amp;" (units)")</f>
        <v/>
      </c>
      <c r="C19" t="str">
        <f>IF(Products!A17="","",ROUND(N(Products!F17)*C$2,0))</f>
        <v/>
      </c>
      <c r="D19" t="str">
        <f>IF(Products!A17="","",ROUND(N(Products!F17)*D$2,0))</f>
        <v/>
      </c>
      <c r="E19" t="str">
        <f>IF(Products!A17="","",ROUND(N(Products!F17)*E$2,0))</f>
        <v/>
      </c>
      <c r="F19" t="str">
        <f>IF(Products!A17="","",ROUND(N(Products!F17)*F$2,0))</f>
        <v/>
      </c>
      <c r="G19" t="str">
        <f>IF(Products!A17="","",ROUND(N(Products!F17)*G$2,0))</f>
        <v/>
      </c>
      <c r="H19" t="str">
        <f>IF(Products!A17="","",ROUND(N(Products!F17)*H$2,0))</f>
        <v/>
      </c>
      <c r="I19" t="str">
        <f>IF(Products!A17="","",ROUND(N(Products!F17)*I$2,0))</f>
        <v/>
      </c>
      <c r="J19" t="str">
        <f>IF(Products!A17="","",ROUND(N(Products!F17)*J$2,0))</f>
        <v/>
      </c>
      <c r="K19" t="str">
        <f>IF(Products!A17="","",ROUND(N(Products!F17)*K$2,0))</f>
        <v/>
      </c>
      <c r="L19" t="str">
        <f>IF(Products!A17="","",ROUND(N(Products!F17)*L$2,0))</f>
        <v/>
      </c>
      <c r="M19" t="str">
        <f>IF(Products!A17="","",ROUND(N(Products!F17)*M$2,0))</f>
        <v/>
      </c>
      <c r="N19" t="str">
        <f>IF(Products!A17="","",ROUND(N(Products!F17)*N$2,0))</f>
        <v/>
      </c>
      <c r="O19" t="str">
        <f>IF(Products!A17="","",SUM(C19:N19))</f>
        <v/>
      </c>
    </row>
    <row r="20">
      <c r="A20" t="str">
        <f>IF(Products!A18="","",Products!A18&amp;" (units)")</f>
        <v/>
      </c>
      <c r="C20" t="str">
        <f>IF(Products!A18="","",ROUND(N(Products!F18)*C$2,0))</f>
        <v/>
      </c>
      <c r="D20" t="str">
        <f>IF(Products!A18="","",ROUND(N(Products!F18)*D$2,0))</f>
        <v/>
      </c>
      <c r="E20" t="str">
        <f>IF(Products!A18="","",ROUND(N(Products!F18)*E$2,0))</f>
        <v/>
      </c>
      <c r="F20" t="str">
        <f>IF(Products!A18="","",ROUND(N(Products!F18)*F$2,0))</f>
        <v/>
      </c>
      <c r="G20" t="str">
        <f>IF(Products!A18="","",ROUND(N(Products!F18)*G$2,0))</f>
        <v/>
      </c>
      <c r="H20" t="str">
        <f>IF(Products!A18="","",ROUND(N(Products!F18)*H$2,0))</f>
        <v/>
      </c>
      <c r="I20" t="str">
        <f>IF(Products!A18="","",ROUND(N(Products!F18)*I$2,0))</f>
        <v/>
      </c>
      <c r="J20" t="str">
        <f>IF(Products!A18="","",ROUND(N(Products!F18)*J$2,0))</f>
        <v/>
      </c>
      <c r="K20" t="str">
        <f>IF(Products!A18="","",ROUND(N(Products!F18)*K$2,0))</f>
        <v/>
      </c>
      <c r="L20" t="str">
        <f>IF(Products!A18="","",ROUND(N(Products!F18)*L$2,0))</f>
        <v/>
      </c>
      <c r="M20" t="str">
        <f>IF(Products!A18="","",ROUND(N(Products!F18)*M$2,0))</f>
        <v/>
      </c>
      <c r="N20" t="str">
        <f>IF(Products!A18="","",ROUND(N(Products!F18)*N$2,0))</f>
        <v/>
      </c>
      <c r="O20" t="str">
        <f>IF(Products!A18="","",SUM(C20:N20))</f>
        <v/>
      </c>
    </row>
    <row r="21">
      <c r="A21" t="str">
        <f>IF(Products!A19="","",Products!A19&amp;" (units)")</f>
        <v/>
      </c>
      <c r="C21" t="str">
        <f>IF(Products!A19="","",ROUND(N(Products!F19)*C$2,0))</f>
        <v/>
      </c>
      <c r="D21" t="str">
        <f>IF(Products!A19="","",ROUND(N(Products!F19)*D$2,0))</f>
        <v/>
      </c>
      <c r="E21" t="str">
        <f>IF(Products!A19="","",ROUND(N(Products!F19)*E$2,0))</f>
        <v/>
      </c>
      <c r="F21" t="str">
        <f>IF(Products!A19="","",ROUND(N(Products!F19)*F$2,0))</f>
        <v/>
      </c>
      <c r="G21" t="str">
        <f>IF(Products!A19="","",ROUND(N(Products!F19)*G$2,0))</f>
        <v/>
      </c>
      <c r="H21" t="str">
        <f>IF(Products!A19="","",ROUND(N(Products!F19)*H$2,0))</f>
        <v/>
      </c>
      <c r="I21" t="str">
        <f>IF(Products!A19="","",ROUND(N(Products!F19)*I$2,0))</f>
        <v/>
      </c>
      <c r="J21" t="str">
        <f>IF(Products!A19="","",ROUND(N(Products!F19)*J$2,0))</f>
        <v/>
      </c>
      <c r="K21" t="str">
        <f>IF(Products!A19="","",ROUND(N(Products!F19)*K$2,0))</f>
        <v/>
      </c>
      <c r="L21" t="str">
        <f>IF(Products!A19="","",ROUND(N(Products!F19)*L$2,0))</f>
        <v/>
      </c>
      <c r="M21" t="str">
        <f>IF(Products!A19="","",ROUND(N(Products!F19)*M$2,0))</f>
        <v/>
      </c>
      <c r="N21" t="str">
        <f>IF(Products!A19="","",ROUND(N(Products!F19)*N$2,0))</f>
        <v/>
      </c>
      <c r="O21" t="str">
        <f>IF(Products!A19="","",SUM(C21:N21))</f>
        <v/>
      </c>
    </row>
    <row r="22">
      <c r="A22" t="str">
        <f>IF(Products!A20="","",Products!A20&amp;" (units)")</f>
        <v/>
      </c>
      <c r="C22" t="str">
        <f>IF(Products!A20="","",ROUND(N(Products!F20)*C$2,0))</f>
        <v/>
      </c>
      <c r="D22" t="str">
        <f>IF(Products!A20="","",ROUND(N(Products!F20)*D$2,0))</f>
        <v/>
      </c>
      <c r="E22" t="str">
        <f>IF(Products!A20="","",ROUND(N(Products!F20)*E$2,0))</f>
        <v/>
      </c>
      <c r="F22" t="str">
        <f>IF(Products!A20="","",ROUND(N(Products!F20)*F$2,0))</f>
        <v/>
      </c>
      <c r="G22" t="str">
        <f>IF(Products!A20="","",ROUND(N(Products!F20)*G$2,0))</f>
        <v/>
      </c>
      <c r="H22" t="str">
        <f>IF(Products!A20="","",ROUND(N(Products!F20)*H$2,0))</f>
        <v/>
      </c>
      <c r="I22" t="str">
        <f>IF(Products!A20="","",ROUND(N(Products!F20)*I$2,0))</f>
        <v/>
      </c>
      <c r="J22" t="str">
        <f>IF(Products!A20="","",ROUND(N(Products!F20)*J$2,0))</f>
        <v/>
      </c>
      <c r="K22" t="str">
        <f>IF(Products!A20="","",ROUND(N(Products!F20)*K$2,0))</f>
        <v/>
      </c>
      <c r="L22" t="str">
        <f>IF(Products!A20="","",ROUND(N(Products!F20)*L$2,0))</f>
        <v/>
      </c>
      <c r="M22" t="str">
        <f>IF(Products!A20="","",ROUND(N(Products!F20)*M$2,0))</f>
        <v/>
      </c>
      <c r="N22" t="str">
        <f>IF(Products!A20="","",ROUND(N(Products!F20)*N$2,0))</f>
        <v/>
      </c>
      <c r="O22" t="str">
        <f>IF(Products!A20="","",SUM(C22:N22))</f>
        <v/>
      </c>
    </row>
    <row r="23">
      <c r="A23" t="str">
        <f>IF(Products!A21="","",Products!A21&amp;" (units)")</f>
        <v/>
      </c>
      <c r="C23" t="str">
        <f>IF(Products!A21="","",ROUND(N(Products!F21)*C$2,0))</f>
        <v/>
      </c>
      <c r="D23" t="str">
        <f>IF(Products!A21="","",ROUND(N(Products!F21)*D$2,0))</f>
        <v/>
      </c>
      <c r="E23" t="str">
        <f>IF(Products!A21="","",ROUND(N(Products!F21)*E$2,0))</f>
        <v/>
      </c>
      <c r="F23" t="str">
        <f>IF(Products!A21="","",ROUND(N(Products!F21)*F$2,0))</f>
        <v/>
      </c>
      <c r="G23" t="str">
        <f>IF(Products!A21="","",ROUND(N(Products!F21)*G$2,0))</f>
        <v/>
      </c>
      <c r="H23" t="str">
        <f>IF(Products!A21="","",ROUND(N(Products!F21)*H$2,0))</f>
        <v/>
      </c>
      <c r="I23" t="str">
        <f>IF(Products!A21="","",ROUND(N(Products!F21)*I$2,0))</f>
        <v/>
      </c>
      <c r="J23" t="str">
        <f>IF(Products!A21="","",ROUND(N(Products!F21)*J$2,0))</f>
        <v/>
      </c>
      <c r="K23" t="str">
        <f>IF(Products!A21="","",ROUND(N(Products!F21)*K$2,0))</f>
        <v/>
      </c>
      <c r="L23" t="str">
        <f>IF(Products!A21="","",ROUND(N(Products!F21)*L$2,0))</f>
        <v/>
      </c>
      <c r="M23" t="str">
        <f>IF(Products!A21="","",ROUND(N(Products!F21)*M$2,0))</f>
        <v/>
      </c>
      <c r="N23" t="str">
        <f>IF(Products!A21="","",ROUND(N(Products!F21)*N$2,0))</f>
        <v/>
      </c>
      <c r="O23" t="str">
        <f>IF(Products!A21="","",SUM(C23:N23))</f>
        <v/>
      </c>
    </row>
    <row r="24"/>
    <row r="25">
      <c r="A25" s="9" t="inlineStr">
        <is>
          <t>Sales</t>
        </is>
      </c>
      <c r="C25" s="11">
        <f>SUMPRODUCT(Products!$B$2:$B$21,C4:C23)</f>
        <v>1184</v>
      </c>
      <c r="D25" s="11">
        <f>SUMPRODUCT(Products!$B$2:$B$21,D4:D23)</f>
        <v>1570</v>
      </c>
      <c r="E25" s="11">
        <f>SUMPRODUCT(Products!$B$2:$B$21,E4:E23)</f>
        <v>1969</v>
      </c>
      <c r="F25" s="11">
        <f>SUMPRODUCT(Products!$B$2:$B$21,F4:F23)</f>
        <v>2355</v>
      </c>
      <c r="G25" s="11">
        <f>SUMPRODUCT(Products!$B$2:$B$21,G4:G23)</f>
        <v>3140</v>
      </c>
      <c r="H25" s="11">
        <f>SUMPRODUCT(Products!$B$2:$B$21,H4:H23)</f>
        <v>3925</v>
      </c>
      <c r="I25" s="11">
        <f>SUMPRODUCT(Products!$B$2:$B$21,I4:I23)</f>
        <v>4710</v>
      </c>
      <c r="J25" s="11">
        <f>SUMPRODUCT(Products!$B$2:$B$21,J4:J23)</f>
        <v>5495</v>
      </c>
      <c r="K25" s="11">
        <f>SUMPRODUCT(Products!$B$2:$B$21,K4:K23)</f>
        <v>6280</v>
      </c>
      <c r="L25" s="11">
        <f>SUMPRODUCT(Products!$B$2:$B$21,L4:L23)</f>
        <v>7065</v>
      </c>
      <c r="M25" s="11">
        <f>SUMPRODUCT(Products!$B$2:$B$21,M4:M23)</f>
        <v>7850</v>
      </c>
      <c r="N25" s="11">
        <f>SUMPRODUCT(Products!$B$2:$B$21,N4:N23)</f>
        <v>7850</v>
      </c>
      <c r="O25" s="11">
        <f>SUM(C25:N25)</f>
        <v>53393</v>
      </c>
    </row>
    <row r="26">
      <c r="A26" s="9" t="inlineStr">
        <is>
          <t>Contribution</t>
        </is>
      </c>
      <c r="C26" s="11">
        <f>SUMPRODUCT(Products!$D$2:$D$21,C4:C23)</f>
        <v>469.98</v>
      </c>
      <c r="D26" s="11">
        <f>SUMPRODUCT(Products!$D$2:$D$21,D4:D23)</f>
        <v>623.4</v>
      </c>
      <c r="E26" s="11">
        <f>SUMPRODUCT(Products!$D$2:$D$21,E4:E23)</f>
        <v>781.68</v>
      </c>
      <c r="F26" s="11">
        <f>SUMPRODUCT(Products!$D$2:$D$21,F4:F23)</f>
        <v>935.1</v>
      </c>
      <c r="G26" s="11">
        <f>SUMPRODUCT(Products!$D$2:$D$21,G4:G23)</f>
        <v>1246.8</v>
      </c>
      <c r="H26" s="11">
        <f>SUMPRODUCT(Products!$D$2:$D$21,H4:H23)</f>
        <v>1558.5</v>
      </c>
      <c r="I26" s="11">
        <f>SUMPRODUCT(Products!$D$2:$D$21,I4:I23)</f>
        <v>1870.2</v>
      </c>
      <c r="J26" s="11">
        <f>SUMPRODUCT(Products!$D$2:$D$21,J4:J23)</f>
        <v>2181.9</v>
      </c>
      <c r="K26" s="11">
        <f>SUMPRODUCT(Products!$D$2:$D$21,K4:K23)</f>
        <v>2493.6</v>
      </c>
      <c r="L26" s="11">
        <f>SUMPRODUCT(Products!$D$2:$D$21,L4:L23)</f>
        <v>2805.3</v>
      </c>
      <c r="M26" s="11">
        <f>SUMPRODUCT(Products!$D$2:$D$21,M4:M23)</f>
        <v>3117</v>
      </c>
      <c r="N26" s="11">
        <f>SUMPRODUCT(Products!$D$2:$D$21,N4:N23)</f>
        <v>3117</v>
      </c>
      <c r="O26" s="11">
        <f>SUM(C26:N26)</f>
        <v>21200.46</v>
      </c>
    </row>
    <row r="27">
      <c r="A27" s="9" t="inlineStr">
        <is>
          <t>Fixed costs</t>
        </is>
      </c>
      <c r="C27" s="11">
        <f>'Fixed costs'!$B$22</f>
        <v>680</v>
      </c>
      <c r="D27" s="11">
        <f>'Fixed costs'!$B$22</f>
        <v>680</v>
      </c>
      <c r="E27" s="11">
        <f>'Fixed costs'!$B$22</f>
        <v>680</v>
      </c>
      <c r="F27" s="11">
        <f>'Fixed costs'!$B$22</f>
        <v>680</v>
      </c>
      <c r="G27" s="11">
        <f>'Fixed costs'!$B$22</f>
        <v>680</v>
      </c>
      <c r="H27" s="11">
        <f>'Fixed costs'!$B$22</f>
        <v>680</v>
      </c>
      <c r="I27" s="11">
        <f>'Fixed costs'!$B$22</f>
        <v>680</v>
      </c>
      <c r="J27" s="11">
        <f>'Fixed costs'!$B$22</f>
        <v>680</v>
      </c>
      <c r="K27" s="11">
        <f>'Fixed costs'!$B$22</f>
        <v>680</v>
      </c>
      <c r="L27" s="11">
        <f>'Fixed costs'!$B$22</f>
        <v>680</v>
      </c>
      <c r="M27" s="11">
        <f>'Fixed costs'!$B$22</f>
        <v>680</v>
      </c>
      <c r="N27" s="11">
        <f>'Fixed costs'!$B$22</f>
        <v>680</v>
      </c>
      <c r="O27" s="11">
        <f>SUM(C27:N27)</f>
        <v>8160</v>
      </c>
    </row>
    <row r="28">
      <c r="A28" s="9" t="inlineStr">
        <is>
          <t>Profit</t>
        </is>
      </c>
      <c r="C28" s="11">
        <f>C26-C27</f>
        <v>-210.02</v>
      </c>
      <c r="D28" s="11">
        <f>D26-D27</f>
        <v>-56.6</v>
      </c>
      <c r="E28" s="11">
        <f>E26-E27</f>
        <v>101.68</v>
      </c>
      <c r="F28" s="11">
        <f>F26-F27</f>
        <v>255.1</v>
      </c>
      <c r="G28" s="11">
        <f>G26-G27</f>
        <v>566.8</v>
      </c>
      <c r="H28" s="11">
        <f>H26-H27</f>
        <v>878.5</v>
      </c>
      <c r="I28" s="11">
        <f>I26-I27</f>
        <v>1190.2</v>
      </c>
      <c r="J28" s="11">
        <f>J26-J27</f>
        <v>1501.9</v>
      </c>
      <c r="K28" s="11">
        <f>K26-K27</f>
        <v>1813.6</v>
      </c>
      <c r="L28" s="11">
        <f>L26-L27</f>
        <v>2125.3</v>
      </c>
      <c r="M28" s="11">
        <f>M26-M27</f>
        <v>2437</v>
      </c>
      <c r="N28" s="11">
        <f>N26-N27</f>
        <v>2437</v>
      </c>
      <c r="O28" s="11">
        <f>SUM(C28:N28)</f>
        <v>13040.46</v>
      </c>
    </row>
    <row r="29">
      <c r="A29" s="9" t="inlineStr">
        <is>
          <t>Cash, start of year to date</t>
        </is>
      </c>
      <c r="C29" s="11">
        <f>C28</f>
        <v>-210.02</v>
      </c>
      <c r="D29" s="11">
        <f>C29+D28</f>
        <v>-266.62</v>
      </c>
      <c r="E29" s="11">
        <f>D29+E28</f>
        <v>-164.94</v>
      </c>
      <c r="F29" s="11">
        <f>E29+F28</f>
        <v>90.1599999999998</v>
      </c>
      <c r="G29" s="11">
        <f>F29+G28</f>
        <v>656.96</v>
      </c>
      <c r="H29" s="11">
        <f>G29+H28</f>
        <v>1535.46</v>
      </c>
      <c r="I29" s="11">
        <f>H29+I28</f>
        <v>2725.66</v>
      </c>
      <c r="J29" s="11">
        <f>I29+J28</f>
        <v>4227.56</v>
      </c>
      <c r="K29" s="11">
        <f>J29+K28</f>
        <v>6041.16</v>
      </c>
      <c r="L29" s="11">
        <f>K29+L28</f>
        <v>8166.46</v>
      </c>
      <c r="M29" s="11">
        <f>L29+M28</f>
        <v>10603.46</v>
      </c>
      <c r="N29" s="11">
        <f>M29+N28</f>
        <v>13040.46</v>
      </c>
    </row>
    <row r="30"/>
    <row r="31">
      <c r="A31" s="8" t="inlineStr">
        <is>
          <t>Helper: months with a profit</t>
        </is>
      </c>
      <c r="C31">
        <f>IF(C28&gt;0,C$1,99)</f>
        <v>99</v>
      </c>
      <c r="D31">
        <f>IF(D28&gt;0,D$1,99)</f>
        <v>99</v>
      </c>
      <c r="E31">
        <f>IF(E28&gt;0,E$1,99)</f>
        <v>3</v>
      </c>
      <c r="F31">
        <f>IF(F28&gt;0,F$1,99)</f>
        <v>4</v>
      </c>
      <c r="G31">
        <f>IF(G28&gt;0,G$1,99)</f>
        <v>5</v>
      </c>
      <c r="H31">
        <f>IF(H28&gt;0,H$1,99)</f>
        <v>6</v>
      </c>
      <c r="I31">
        <f>IF(I28&gt;0,I$1,99)</f>
        <v>7</v>
      </c>
      <c r="J31">
        <f>IF(J28&gt;0,J$1,99)</f>
        <v>8</v>
      </c>
      <c r="K31">
        <f>IF(K28&gt;0,K$1,99)</f>
        <v>9</v>
      </c>
      <c r="L31">
        <f>IF(L28&gt;0,L$1,99)</f>
        <v>10</v>
      </c>
      <c r="M31">
        <f>IF(M28&gt;0,M$1,99)</f>
        <v>11</v>
      </c>
      <c r="N31">
        <f>IF(N28&gt;0,N$1,99)</f>
        <v>12</v>
      </c>
    </row>
    <row r="32"/>
    <row r="33">
      <c r="A33" s="9" t="inlineStr">
        <is>
          <t>First month with a profit</t>
        </is>
      </c>
      <c r="C33" s="9">
        <f>IF(MIN(C31:N31)=99,"Not in year one",MIN(C31:N31))</f>
        <v>3</v>
      </c>
    </row>
    <row r="34">
      <c r="A34" s="9" t="inlineStr">
        <is>
          <t>Lowest cash point in the year</t>
        </is>
      </c>
      <c r="C34" s="11">
        <f>MIN(C29:N29)</f>
        <v>-266.62</v>
      </c>
    </row>
    <row r="35">
      <c r="A35" s="9" t="inlineStr">
        <is>
          <t>Working cash in the startup budget</t>
        </is>
      </c>
      <c r="C35" s="11">
        <f>Startup!B22</f>
        <v>3000</v>
      </c>
    </row>
    <row r="36">
      <c r="A36" s="9" t="inlineStr">
        <is>
          <t>Short by</t>
        </is>
      </c>
      <c r="C36" s="12">
        <f>MAX(0,-C34-C35)</f>
        <v>0</v>
      </c>
    </row>
    <row r="37"/>
    <row r="38">
      <c r="A38" s="8" t="inlineStr">
        <is>
          <t>Change the share of full speed in row 2 to match how fast you think sales will come. Cash below zero turns red.</t>
        </is>
      </c>
    </row>
  </sheetData>
  <conditionalFormatting sqref="C29:N29">
    <cfRule type="cellIs" priority="1" operator="lessThan" dxfId="0">
      <formula>0</formula>
    </cfRule>
  </conditionalFormatting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22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2" customWidth="1" min="2" max="2"/>
  </cols>
  <sheetData>
    <row r="1">
      <c r="A1" s="1" t="inlineStr">
        <is>
          <t>Fixed cost</t>
        </is>
      </c>
      <c r="B1" s="1" t="inlineStr">
        <is>
          <t>A month</t>
        </is>
      </c>
    </row>
    <row r="2">
      <c r="A2" t="inlineStr">
        <is>
          <t>Shared kitchen membership</t>
        </is>
      </c>
      <c r="B2" s="13" t="n">
        <v>100</v>
      </c>
    </row>
    <row r="3">
      <c r="A3" t="inlineStr">
        <is>
          <t>Cold storage</t>
        </is>
      </c>
      <c r="B3" s="13" t="n">
        <v>150</v>
      </c>
    </row>
    <row r="4">
      <c r="A4" t="inlineStr">
        <is>
          <t>Market fees, averaged</t>
        </is>
      </c>
      <c r="B4" s="13" t="n">
        <v>200</v>
      </c>
    </row>
    <row r="5">
      <c r="A5" t="inlineStr">
        <is>
          <t>Insurance</t>
        </is>
      </c>
      <c r="B5" s="13" t="n">
        <v>70</v>
      </c>
    </row>
    <row r="6">
      <c r="A6" t="inlineStr">
        <is>
          <t>Vehicle</t>
        </is>
      </c>
      <c r="B6" s="13" t="n">
        <v>100</v>
      </c>
    </row>
    <row r="7">
      <c r="A7" t="inlineStr">
        <is>
          <t>Website and software</t>
        </is>
      </c>
      <c r="B7" s="13" t="n">
        <v>60</v>
      </c>
    </row>
    <row r="8">
      <c r="B8" s="13" t="n"/>
    </row>
    <row r="9">
      <c r="B9" s="13" t="n"/>
    </row>
    <row r="10">
      <c r="B10" s="13" t="n"/>
    </row>
    <row r="11">
      <c r="B11" s="13" t="n"/>
    </row>
    <row r="12">
      <c r="B12" s="13" t="n"/>
    </row>
    <row r="13">
      <c r="B13" s="13" t="n"/>
    </row>
    <row r="14">
      <c r="B14" s="13" t="n"/>
    </row>
    <row r="15">
      <c r="B15" s="13" t="n"/>
    </row>
    <row r="16">
      <c r="B16" s="13" t="n"/>
    </row>
    <row r="17">
      <c r="B17" s="13" t="n"/>
    </row>
    <row r="18">
      <c r="B18" s="13" t="n"/>
    </row>
    <row r="19">
      <c r="B19" s="13" t="n"/>
    </row>
    <row r="20">
      <c r="B20" s="13" t="n"/>
    </row>
    <row r="21">
      <c r="B21" s="13" t="n"/>
    </row>
    <row r="22">
      <c r="A22" s="9" t="inlineStr">
        <is>
          <t>Fixed costs a month</t>
        </is>
      </c>
      <c r="B22" s="14">
        <f>SUM(B2:B21)</f>
        <v>680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23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12" customWidth="1" min="2" max="2"/>
  </cols>
  <sheetData>
    <row r="1">
      <c r="A1" s="1" t="inlineStr">
        <is>
          <t>Startup cost</t>
        </is>
      </c>
      <c r="B1" s="1" t="inlineStr">
        <is>
          <t>Amount</t>
        </is>
      </c>
    </row>
    <row r="2">
      <c r="A2" t="inlineStr">
        <is>
          <t>Small pasta extruder</t>
        </is>
      </c>
      <c r="B2" s="13" t="n">
        <v>4500</v>
      </c>
    </row>
    <row r="3">
      <c r="A3" t="inlineStr">
        <is>
          <t>Sheeter</t>
        </is>
      </c>
      <c r="B3" s="13" t="n">
        <v>1200</v>
      </c>
    </row>
    <row r="4">
      <c r="A4" t="inlineStr">
        <is>
          <t>Ravioli plates and cutters</t>
        </is>
      </c>
      <c r="B4" s="13" t="n">
        <v>300</v>
      </c>
    </row>
    <row r="5">
      <c r="A5" t="inlineStr">
        <is>
          <t>Drying racks</t>
        </is>
      </c>
      <c r="B5" s="13" t="n">
        <v>400</v>
      </c>
    </row>
    <row r="6">
      <c r="A6" t="inlineStr">
        <is>
          <t>Chest freezer</t>
        </is>
      </c>
      <c r="B6" s="13" t="n">
        <v>600</v>
      </c>
    </row>
    <row r="7">
      <c r="A7" t="inlineStr">
        <is>
          <t>Scale and tools</t>
        </is>
      </c>
      <c r="B7" s="13" t="n">
        <v>200</v>
      </c>
    </row>
    <row r="8">
      <c r="A8" t="inlineStr">
        <is>
          <t>Trays, bags, boxes and labels, first order</t>
        </is>
      </c>
      <c r="B8" s="13" t="n">
        <v>600</v>
      </c>
    </row>
    <row r="9">
      <c r="A9" t="inlineStr">
        <is>
          <t>Label design</t>
        </is>
      </c>
      <c r="B9" s="13" t="n">
        <v>400</v>
      </c>
    </row>
    <row r="10">
      <c r="A10" t="inlineStr">
        <is>
          <t>Market tent and display</t>
        </is>
      </c>
      <c r="B10" s="13" t="n">
        <v>450</v>
      </c>
    </row>
    <row r="11">
      <c r="A11" t="inlineStr">
        <is>
          <t>Licenses and permits</t>
        </is>
      </c>
      <c r="B11" s="13" t="n">
        <v>300</v>
      </c>
    </row>
    <row r="12">
      <c r="B12" s="13" t="n"/>
    </row>
    <row r="13">
      <c r="B13" s="13" t="n"/>
    </row>
    <row r="14">
      <c r="B14" s="13" t="n"/>
    </row>
    <row r="15">
      <c r="B15" s="13" t="n"/>
    </row>
    <row r="16">
      <c r="B16" s="13" t="n"/>
    </row>
    <row r="17">
      <c r="B17" s="13" t="n"/>
    </row>
    <row r="18">
      <c r="B18" s="13" t="n"/>
    </row>
    <row r="19">
      <c r="B19" s="13" t="n"/>
    </row>
    <row r="20">
      <c r="B20" s="13" t="n"/>
    </row>
    <row r="21">
      <c r="A21" s="9" t="inlineStr">
        <is>
          <t>Startup costs, before working cash</t>
        </is>
      </c>
      <c r="B21" s="9">
        <f>SUM(B2:B20)</f>
        <v>8950</v>
      </c>
    </row>
    <row r="22">
      <c r="A22" t="inlineStr">
        <is>
          <t>Working cash</t>
        </is>
      </c>
      <c r="B22" s="15" t="n">
        <v>3000</v>
      </c>
    </row>
    <row r="23">
      <c r="A23" s="9" t="inlineStr">
        <is>
          <t>Total to start</t>
        </is>
      </c>
      <c r="B23" s="14">
        <f>B21+B22</f>
        <v>11950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9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6" t="inlineStr">
        <is>
          <t>Pasta business plan: first-year numbers</t>
        </is>
      </c>
    </row>
    <row r="2" ht="15" customHeight="1">
      <c r="A2" s="2" t="inlineStr">
        <is>
          <t>From the article: https://www.tarostack.com/articles/pasta-business-plan</t>
        </is>
      </c>
    </row>
    <row r="3" ht="15" customHeight="1">
      <c r="A3" s="2" t="inlineStr"/>
    </row>
    <row r="4" ht="30" customHeight="1">
      <c r="A4" s="2" t="inlineStr">
        <is>
          <t>Products: each product's price, what one more unit costs, and how many you expect to sell a month once sales are at full speed.</t>
        </is>
      </c>
    </row>
    <row r="5" ht="45" customHeight="1">
      <c r="A5" s="2" t="inlineStr">
        <is>
          <t>Year one: sales ramp up month by month (change the shares in row 2). It works out sales, contribution, fixed costs, profit and cash for each month, the first month with a profit, the lowest cash point, and whether the working cash in your budget covers it.</t>
        </is>
      </c>
    </row>
    <row r="6" ht="30" customHeight="1">
      <c r="A6" s="2" t="inlineStr">
        <is>
          <t>Fixed costs: what you pay every month whatever you sell. Startup: what you spend before the first sale, and the working cash you start with.</t>
        </is>
      </c>
    </row>
    <row r="7" ht="15" customHeight="1">
      <c r="A7" s="2" t="inlineStr"/>
    </row>
    <row r="8" ht="15" customHeight="1">
      <c r="A8" s="2" t="inlineStr">
        <is>
          <t>Works in Excel (2010 and later), Google Sheets, LibreOffice and Numbers. No macros.</t>
        </is>
      </c>
    </row>
    <row r="9" ht="30" customHeight="1">
      <c r="A9" s="2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