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3">
    <numFmt numFmtId="164" formatCode="$#,##0.00"/>
    <numFmt numFmtId="165" formatCode="$#,##0.0000"/>
    <numFmt numFmtId="166" formatCode="0.0%;-0.0%"/>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164" fontId="2" fillId="0" borderId="0" pivotButton="0" quotePrefix="0" xfId="0"/>
    <xf numFmtId="0" fontId="0" fillId="3" borderId="0" pivotButton="0" quotePrefix="0" xfId="0"/>
    <xf numFmtId="164" fontId="0" fillId="3" borderId="0" pivotButton="0" quotePrefix="0" xfId="0"/>
    <xf numFmtId="165" fontId="0" fillId="0" borderId="0" pivotButton="0" quotePrefix="0" xfId="0"/>
    <xf numFmtId="166" fontId="0"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1"/>
  <sheetViews>
    <sheetView tabSelected="1" workbookViewId="0">
      <selection activeCell="A1" sqref="A1"/>
    </sheetView>
  </sheetViews>
  <sheetFormatPr baseColWidth="8" defaultRowHeight="15"/>
  <cols>
    <col width="34"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A1" s="1" t="inlineStr">
        <is>
          <t>Overhead, a month</t>
        </is>
      </c>
      <c r="B1" s="1" t="inlineStr">
        <is>
          <t>Amount</t>
        </is>
      </c>
    </row>
    <row r="2">
      <c r="A2" t="inlineStr">
        <is>
          <t>Kitchen rent</t>
        </is>
      </c>
      <c r="B2" s="2" t="n">
        <v>1200</v>
      </c>
    </row>
    <row r="3">
      <c r="A3" t="inlineStr">
        <is>
          <t>Utilities</t>
        </is>
      </c>
      <c r="B3" s="2" t="n">
        <v>260</v>
      </c>
    </row>
    <row r="4">
      <c r="A4" t="inlineStr">
        <is>
          <t>Insurance ($1,440 a year ÷ 12)</t>
        </is>
      </c>
      <c r="B4" s="2" t="n">
        <v>120</v>
      </c>
    </row>
    <row r="5">
      <c r="A5" t="inlineStr">
        <is>
          <t>Software and website</t>
        </is>
      </c>
      <c r="B5" s="2" t="n">
        <v>110</v>
      </c>
    </row>
    <row r="6">
      <c r="A6" t="inlineStr">
        <is>
          <t>Equipment repairs and wear</t>
        </is>
      </c>
      <c r="B6" s="2" t="n">
        <v>180</v>
      </c>
    </row>
    <row r="7">
      <c r="A7" t="inlineStr">
        <is>
          <t>Bookkeeping</t>
        </is>
      </c>
      <c r="B7" s="2" t="n">
        <v>150</v>
      </c>
    </row>
    <row r="8">
      <c r="A8" t="inlineStr">
        <is>
          <t>Marketing</t>
        </is>
      </c>
      <c r="B8" s="2" t="n">
        <v>230</v>
      </c>
    </row>
    <row r="9">
      <c r="A9" t="inlineStr">
        <is>
          <t>Delivery van, its share</t>
        </is>
      </c>
      <c r="B9" s="2" t="n">
        <v>150</v>
      </c>
    </row>
    <row r="10">
      <c r="B10" s="2" t="n"/>
    </row>
    <row r="11">
      <c r="B11" s="2" t="n"/>
    </row>
    <row r="12">
      <c r="B12" s="2" t="n"/>
    </row>
    <row r="13">
      <c r="B13" s="2" t="n"/>
    </row>
    <row r="14">
      <c r="A14" s="3" t="inlineStr">
        <is>
          <t>Overhead, a month</t>
        </is>
      </c>
      <c r="B14" s="4">
        <f>SUM(B2:B13)</f>
        <v>2400</v>
      </c>
    </row>
    <row r="15"/>
    <row r="16" ht="45" customHeight="1">
      <c r="A16" s="1" t="inlineStr">
        <is>
          <t>Product</t>
        </is>
      </c>
      <c r="B16" s="1" t="inlineStr">
        <is>
          <t>Units a month</t>
        </is>
      </c>
      <c r="C16" s="1" t="inlineStr">
        <is>
          <t>Kitchen hours a month</t>
        </is>
      </c>
      <c r="D16" s="1" t="inlineStr">
        <is>
          <t>Materials and packaging, each</t>
        </is>
      </c>
      <c r="E16" s="1" t="inlineStr">
        <is>
          <t>Labor, each</t>
        </is>
      </c>
      <c r="F16" s="1" t="inlineStr">
        <is>
          <t>Price</t>
        </is>
      </c>
    </row>
    <row r="17">
      <c r="A17" t="inlineStr">
        <is>
          <t>Kūlolo, pack</t>
        </is>
      </c>
      <c r="B17" s="5" t="n">
        <v>600</v>
      </c>
      <c r="C17" s="5" t="n">
        <v>40</v>
      </c>
      <c r="D17" s="6" t="n">
        <v>2.19</v>
      </c>
      <c r="E17" s="6" t="n">
        <v>1.43</v>
      </c>
      <c r="F17" s="6" t="n">
        <v>8</v>
      </c>
    </row>
    <row r="18">
      <c r="A18" t="inlineStr">
        <is>
          <t>Taro chips, bag</t>
        </is>
      </c>
      <c r="B18" s="5" t="n">
        <v>1200</v>
      </c>
      <c r="C18" s="5" t="n">
        <v>30</v>
      </c>
      <c r="D18" s="6" t="n">
        <v>0.82</v>
      </c>
      <c r="E18" s="6" t="n">
        <v>0.38</v>
      </c>
      <c r="F18" s="6" t="n">
        <v>4</v>
      </c>
    </row>
    <row r="19">
      <c r="A19" t="inlineStr">
        <is>
          <t>Lilikoi butter, jar</t>
        </is>
      </c>
      <c r="B19" s="5" t="n">
        <v>400</v>
      </c>
      <c r="C19" s="5" t="n">
        <v>10</v>
      </c>
      <c r="D19" s="6" t="n">
        <v>2.6</v>
      </c>
      <c r="E19" s="6" t="n">
        <v>0.9</v>
      </c>
      <c r="F19" s="6" t="n">
        <v>9</v>
      </c>
    </row>
    <row r="20">
      <c r="D20" s="2" t="n"/>
      <c r="E20" s="2" t="n"/>
      <c r="F20" s="2" t="n"/>
    </row>
    <row r="21">
      <c r="D21" s="2" t="n"/>
      <c r="E21" s="2" t="n"/>
      <c r="F21" s="2" t="n"/>
    </row>
    <row r="22">
      <c r="D22" s="2" t="n"/>
      <c r="E22" s="2" t="n"/>
      <c r="F22" s="2" t="n"/>
    </row>
    <row r="23">
      <c r="A23" s="3" t="inlineStr">
        <is>
          <t>All products</t>
        </is>
      </c>
      <c r="B23">
        <f>SUM(B17:B22)</f>
        <v>2200</v>
      </c>
      <c r="C23">
        <f>SUM(C17:C22)</f>
        <v>80</v>
      </c>
    </row>
    <row r="24"/>
    <row r="25">
      <c r="A25" t="inlineStr">
        <is>
          <t>Overhead per unit, every unit alike</t>
        </is>
      </c>
      <c r="B25" s="7">
        <f>IF(N(B23)=0,"",B14/B23)</f>
        <v>1.09090909090909</v>
      </c>
    </row>
    <row r="26">
      <c r="A26" t="inlineStr">
        <is>
          <t>Overhead per kitchen hour</t>
        </is>
      </c>
      <c r="B26" s="2">
        <f>IF(N(C23)=0,"",B14/C23)</f>
        <v>30</v>
      </c>
    </row>
    <row r="27"/>
    <row r="28" ht="45" customHeight="1">
      <c r="A28" s="1" t="inlineStr">
        <is>
          <t>Product</t>
        </is>
      </c>
      <c r="B28" s="1" t="inlineStr">
        <is>
          <t>Overhead per unit: by units</t>
        </is>
      </c>
      <c r="C28" s="1" t="inlineStr">
        <is>
          <t>Full cost: by units</t>
        </is>
      </c>
      <c r="D28" s="1" t="inlineStr">
        <is>
          <t>Margin: by units</t>
        </is>
      </c>
      <c r="E28" s="1" t="inlineStr">
        <is>
          <t>Overhead per unit: by hours</t>
        </is>
      </c>
      <c r="F28" s="1" t="inlineStr">
        <is>
          <t>Full cost: by hours</t>
        </is>
      </c>
      <c r="G28" s="1" t="inlineStr">
        <is>
          <t>Margin: by hours</t>
        </is>
      </c>
    </row>
    <row r="29">
      <c r="A29" t="str">
        <f>IF(A17="","",A17)</f>
        <v>Kūlolo, pack</v>
      </c>
      <c r="B29" s="2">
        <f>IF(OR(A17="",B$25=""),"",ROUND(B$25,2))</f>
        <v>1.09</v>
      </c>
      <c r="C29" s="2">
        <f>IF(B29="","",D17+E17+B29)</f>
        <v>4.71</v>
      </c>
      <c r="D29" s="8">
        <f>IF(OR(C29="",N(F17)=0),"",(F17-C29)/F17)</f>
        <v>0.41125</v>
      </c>
      <c r="E29" s="2">
        <f>IF(OR(A17="",N(B17)=0,B$26=""),"",ROUND(C17*B$26/B17,2))</f>
        <v>2</v>
      </c>
      <c r="F29" s="2">
        <f>IF(E29="","",D17+E17+E29)</f>
        <v>5.62</v>
      </c>
      <c r="G29" s="8">
        <f>IF(OR(F29="",N(F17)=0),"",(F17-F29)/F17)</f>
        <v>0.2975</v>
      </c>
    </row>
    <row r="30">
      <c r="A30" t="str">
        <f>IF(A18="","",A18)</f>
        <v>Taro chips, bag</v>
      </c>
      <c r="B30" s="2">
        <f>IF(OR(A18="",B$25=""),"",ROUND(B$25,2))</f>
        <v>1.09</v>
      </c>
      <c r="C30" s="2">
        <f>IF(B30="","",D18+E18+B30)</f>
        <v>2.29</v>
      </c>
      <c r="D30" s="8">
        <f>IF(OR(C30="",N(F18)=0),"",(F18-C30)/F18)</f>
        <v>0.4275</v>
      </c>
      <c r="E30" s="2">
        <f>IF(OR(A18="",N(B18)=0,B$26=""),"",ROUND(C18*B$26/B18,2))</f>
        <v>0.75</v>
      </c>
      <c r="F30" s="2">
        <f>IF(E30="","",D18+E18+E30)</f>
        <v>1.95</v>
      </c>
      <c r="G30" s="8">
        <f>IF(OR(F30="",N(F18)=0),"",(F18-F30)/F18)</f>
        <v>0.5125</v>
      </c>
    </row>
    <row r="31">
      <c r="A31" t="str">
        <f>IF(A19="","",A19)</f>
        <v>Lilikoi butter, jar</v>
      </c>
      <c r="B31" s="2">
        <f>IF(OR(A19="",B$25=""),"",ROUND(B$25,2))</f>
        <v>1.09</v>
      </c>
      <c r="C31" s="2">
        <f>IF(B31="","",D19+E19+B31)</f>
        <v>4.59</v>
      </c>
      <c r="D31" s="8">
        <f>IF(OR(C31="",N(F19)=0),"",(F19-C31)/F19)</f>
        <v>0.49</v>
      </c>
      <c r="E31" s="2">
        <f>IF(OR(A19="",N(B19)=0,B$26=""),"",ROUND(C19*B$26/B19,2))</f>
        <v>0.75</v>
      </c>
      <c r="F31" s="2">
        <f>IF(E31="","",D19+E19+E31)</f>
        <v>4.25</v>
      </c>
      <c r="G31" s="8">
        <f>IF(OR(F31="",N(F19)=0),"",(F19-F31)/F19)</f>
        <v>0.527777777777778</v>
      </c>
    </row>
    <row r="32">
      <c r="A32" t="str">
        <f>IF(A20="","",A20)</f>
        <v/>
      </c>
      <c r="B32" s="2" t="str">
        <f>IF(OR(A20="",B$25=""),"",ROUND(B$25,2))</f>
        <v/>
      </c>
      <c r="C32" s="2" t="str">
        <f>IF(B32="","",D20+E20+B32)</f>
        <v/>
      </c>
      <c r="D32" s="8" t="str">
        <f>IF(OR(C32="",N(F20)=0),"",(F20-C32)/F20)</f>
        <v/>
      </c>
      <c r="E32" s="2" t="str">
        <f>IF(OR(A20="",N(B20)=0,B$26=""),"",ROUND(C20*B$26/B20,2))</f>
        <v/>
      </c>
      <c r="F32" s="2" t="str">
        <f>IF(E32="","",D20+E20+E32)</f>
        <v/>
      </c>
      <c r="G32" s="8" t="str">
        <f>IF(OR(F32="",N(F20)=0),"",(F20-F32)/F20)</f>
        <v/>
      </c>
    </row>
    <row r="33">
      <c r="A33" t="str">
        <f>IF(A21="","",A21)</f>
        <v/>
      </c>
      <c r="B33" s="2" t="str">
        <f>IF(OR(A21="",B$25=""),"",ROUND(B$25,2))</f>
        <v/>
      </c>
      <c r="C33" s="2" t="str">
        <f>IF(B33="","",D21+E21+B33)</f>
        <v/>
      </c>
      <c r="D33" s="8" t="str">
        <f>IF(OR(C33="",N(F21)=0),"",(F21-C33)/F21)</f>
        <v/>
      </c>
      <c r="E33" s="2" t="str">
        <f>IF(OR(A21="",N(B21)=0,B$26=""),"",ROUND(C21*B$26/B21,2))</f>
        <v/>
      </c>
      <c r="F33" s="2" t="str">
        <f>IF(E33="","",D21+E21+E33)</f>
        <v/>
      </c>
      <c r="G33" s="8" t="str">
        <f>IF(OR(F33="",N(F21)=0),"",(F21-F33)/F21)</f>
        <v/>
      </c>
    </row>
    <row r="34">
      <c r="A34" t="str">
        <f>IF(A22="","",A22)</f>
        <v/>
      </c>
      <c r="B34" s="2" t="str">
        <f>IF(OR(A22="",B$25=""),"",ROUND(B$25,2))</f>
        <v/>
      </c>
      <c r="C34" s="2" t="str">
        <f>IF(B34="","",D22+E22+B34)</f>
        <v/>
      </c>
      <c r="D34" s="8" t="str">
        <f>IF(OR(C34="",N(F22)=0),"",(F22-C34)/F22)</f>
        <v/>
      </c>
      <c r="E34" s="2" t="str">
        <f>IF(OR(A22="",N(B22)=0,B$26=""),"",ROUND(C22*B$26/B22,2))</f>
        <v/>
      </c>
      <c r="F34" s="2" t="str">
        <f>IF(E34="","",D22+E22+E34)</f>
        <v/>
      </c>
      <c r="G34" s="8" t="str">
        <f>IF(OR(F34="",N(F22)=0),"",(F22-F34)/F22)</f>
        <v/>
      </c>
    </row>
    <row r="35"/>
    <row r="36" ht="30" customHeight="1">
      <c r="A36" s="1" t="inlineStr">
        <is>
          <t>Units a month, all products</t>
        </is>
      </c>
      <c r="B36" s="1" t="inlineStr">
        <is>
          <t>Overhead per unit</t>
        </is>
      </c>
    </row>
    <row r="37">
      <c r="A37" s="5" t="n">
        <v>1500</v>
      </c>
      <c r="B37" s="2">
        <f>IF(N(A37)=0,"",ROUND($B$14/A37,2))</f>
        <v>1.6</v>
      </c>
    </row>
    <row r="38">
      <c r="A38" s="5" t="n">
        <v>2200</v>
      </c>
      <c r="B38" s="2">
        <f>IF(N(A38)=0,"",ROUND($B$14/A38,2))</f>
        <v>1.09</v>
      </c>
    </row>
    <row r="39">
      <c r="A39" s="5" t="n">
        <v>3000</v>
      </c>
      <c r="B39" s="2">
        <f>IF(N(A39)=0,"",ROUND($B$14/A39,2))</f>
        <v>0.8</v>
      </c>
    </row>
    <row r="40"/>
    <row r="41">
      <c r="A41" s="9" t="inlineStr">
        <is>
          <t>Type your own overhead, products, units, hours, costs and prices in the white and shaded cells.</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0"/>
  <sheetViews>
    <sheetView tabSelected="0" workbookViewId="0">
      <selection activeCell="A1" sqref="A1"/>
    </sheetView>
  </sheetViews>
  <sheetFormatPr baseColWidth="8" defaultRowHeight="15"/>
  <cols>
    <col width="110" customWidth="1" min="1" max="1"/>
  </cols>
  <sheetData>
    <row r="1" ht="22" customHeight="1">
      <c r="A1" s="10" t="inlineStr">
        <is>
          <t>Overhead cost per unit calculator</t>
        </is>
      </c>
    </row>
    <row r="2" ht="15" customHeight="1">
      <c r="A2" s="11" t="inlineStr">
        <is>
          <t>From the article: https://www.tarostack.com/articles/overhead-cost-per-unit</t>
        </is>
      </c>
    </row>
    <row r="3" ht="15" customHeight="1">
      <c r="A3" s="11" t="inlineStr"/>
    </row>
    <row r="4" ht="45" customHeight="1">
      <c r="A4" s="11" t="inlineStr">
        <is>
          <t>List a month's overhead: the costs of running the business that belong to no one product, like rent, utilities, insurance, software, repairs, bookkeeping and marketing. Yearly bills go in at a twelfth.</t>
        </is>
      </c>
    </row>
    <row r="5" ht="30" customHeight="1">
      <c r="A5" s="11" t="inlineStr">
        <is>
          <t>List your products with the units you make a month, the kitchen hours they take, their materials and packaging and labor per unit, and their price.</t>
        </is>
      </c>
    </row>
    <row r="6" ht="30" customHeight="1">
      <c r="A6" s="11" t="inlineStr">
        <is>
          <t>It spreads the overhead two ways, every unit alike and by kitchen hours, and shows each product's full cost and margin both ways, so you can see which products the choice flatters.</t>
        </is>
      </c>
    </row>
    <row r="7" ht="30" customHeight="1">
      <c r="A7" s="11" t="inlineStr">
        <is>
          <t>The last table shows the overhead per unit at other volumes: the reason to set your rate from the volume you plan, not last month's.</t>
        </is>
      </c>
    </row>
    <row r="8" ht="15" customHeight="1">
      <c r="A8" s="11" t="inlineStr"/>
    </row>
    <row r="9" ht="15" customHeight="1">
      <c r="A9" s="11" t="inlineStr">
        <is>
          <t>Works in Excel (2010 and later), Google Sheets, LibreOffice and Numbers. No macros.</t>
        </is>
      </c>
    </row>
    <row r="10" ht="30" customHeight="1">
      <c r="A10"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