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ne order" sheetId="1" state="visible" r:id="rId1"/>
    <sheet xmlns:r="http://schemas.openxmlformats.org/officeDocument/2006/relationships" name="Yearly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'One order'!$1:$1</definedName>
    <definedName name="_xlnm.Print_Titles" localSheetId="1">'Yearly'!$1:$1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5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164" fontId="0" fillId="0" borderId="0" pivotButton="0" quotePrefix="0" xfId="0"/>
    <xf numFmtId="164" fontId="0" fillId="3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4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</font>
      <fill>
        <patternFill patternType="solid">
          <bgColor rgb="00D1FAD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2" customWidth="1" min="3" max="3"/>
  </cols>
  <sheetData>
    <row r="1">
      <c r="A1" s="1" t="inlineStr">
        <is>
          <t>Step</t>
        </is>
      </c>
      <c r="B1" s="1" t="inlineStr">
        <is>
          <t>Minutes</t>
        </is>
      </c>
      <c r="C1" s="1" t="inlineStr">
        <is>
          <t>Cost</t>
        </is>
      </c>
    </row>
    <row r="2">
      <c r="A2" t="inlineStr">
        <is>
          <t>Checking stock and placing the order</t>
        </is>
      </c>
      <c r="B2" s="2" t="n">
        <v>15</v>
      </c>
      <c r="C2" s="3">
        <f>IF(B2="","",B2/60*$B$10)</f>
        <v>5</v>
      </c>
    </row>
    <row r="3">
      <c r="A3" t="inlineStr">
        <is>
          <t>Receiving and checking the delivery</t>
        </is>
      </c>
      <c r="B3" s="2" t="n">
        <v>20</v>
      </c>
      <c r="C3" s="3">
        <f>IF(B3="","",B3/60*$B$10)</f>
        <v>6.66666666666667</v>
      </c>
    </row>
    <row r="4">
      <c r="A4" t="inlineStr">
        <is>
          <t>Matching the invoice and paying</t>
        </is>
      </c>
      <c r="B4" s="2" t="n">
        <v>10</v>
      </c>
      <c r="C4" s="3">
        <f>IF(B4="","",B4/60*$B$10)</f>
        <v>3.33333333333333</v>
      </c>
    </row>
    <row r="5">
      <c r="C5" s="3" t="str">
        <f>IF(B5="","",B5/60*$B$10)</f>
        <v/>
      </c>
    </row>
    <row r="6">
      <c r="C6" s="3" t="str">
        <f>IF(B6="","",B6/60*$B$10)</f>
        <v/>
      </c>
    </row>
    <row r="7">
      <c r="C7" s="3" t="str">
        <f>IF(B7="","",B7/60*$B$10)</f>
        <v/>
      </c>
    </row>
    <row r="8"/>
    <row r="9"/>
    <row r="10">
      <c r="A10" t="inlineStr">
        <is>
          <t>Hourly cost of the person doing it</t>
        </is>
      </c>
      <c r="B10" s="4" t="n">
        <v>20</v>
      </c>
    </row>
    <row r="11">
      <c r="A11" t="inlineStr">
        <is>
          <t>Delivery fee or small-order charge</t>
        </is>
      </c>
      <c r="B11" s="4" t="n">
        <v>10</v>
      </c>
    </row>
    <row r="12">
      <c r="A12" t="inlineStr">
        <is>
          <t>Other fees per order</t>
        </is>
      </c>
      <c r="B12" s="4" t="n">
        <v>0</v>
      </c>
    </row>
    <row r="13"/>
    <row r="14">
      <c r="A14" s="5" t="inlineStr">
        <is>
          <t>Minutes per order</t>
        </is>
      </c>
      <c r="B14">
        <f>SUM(B2:B7)</f>
        <v>45</v>
      </c>
    </row>
    <row r="15">
      <c r="A15" s="5" t="inlineStr">
        <is>
          <t>Cost per order</t>
        </is>
      </c>
      <c r="C15" s="6">
        <f>SUM(C2:C7)+B11+B12</f>
        <v>25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3" customWidth="1" min="2" max="2"/>
    <col width="13" customWidth="1" min="3" max="3"/>
    <col width="13" customWidth="1" min="4" max="4"/>
    <col width="12" customWidth="1" min="5" max="5"/>
    <col width="13" customWidth="1" min="7" max="7"/>
  </cols>
  <sheetData>
    <row r="1">
      <c r="A1" s="5" t="inlineStr">
        <is>
          <t>Yearly use (units)</t>
        </is>
      </c>
      <c r="B1" s="2" t="n">
        <v>104</v>
      </c>
    </row>
    <row r="2">
      <c r="A2" s="5" t="inlineStr">
        <is>
          <t>Cost to hold one unit for a year</t>
        </is>
      </c>
      <c r="B2" s="4" t="n">
        <v>14</v>
      </c>
    </row>
    <row r="3">
      <c r="A3" s="5" t="inlineStr">
        <is>
          <t>Cost per order</t>
        </is>
      </c>
      <c r="B3" s="3">
        <f>'One order'!C15</f>
        <v>25</v>
      </c>
    </row>
    <row r="4">
      <c r="A4" s="5" t="inlineStr">
        <is>
          <t>Economic order quantity</t>
        </is>
      </c>
      <c r="B4">
        <f>IF(OR(B1=0,B2=0),"",ROUND(SQRT(2*B1*B3/B2),1))</f>
        <v>19.3</v>
      </c>
    </row>
    <row r="5"/>
    <row r="6">
      <c r="A6" s="7" t="inlineStr">
        <is>
          <t>Order size</t>
        </is>
      </c>
      <c r="B6" s="7" t="inlineStr">
        <is>
          <t>Orders a year</t>
        </is>
      </c>
      <c r="C6" s="7" t="inlineStr">
        <is>
          <t>Ordering cost</t>
        </is>
      </c>
      <c r="D6" s="7" t="inlineStr">
        <is>
          <t>Holding cost</t>
        </is>
      </c>
      <c r="E6" s="7" t="inlineStr">
        <is>
          <t>Total</t>
        </is>
      </c>
      <c r="G6" s="8" t="inlineStr">
        <is>
          <t>The lowest total is shaded green. Storage space and shelf life can make a smaller order the right one.</t>
        </is>
      </c>
    </row>
    <row r="7">
      <c r="A7" t="n">
        <v>1</v>
      </c>
      <c r="B7">
        <f>ROUND($B$1/A7,1)</f>
        <v>104</v>
      </c>
      <c r="C7" s="9">
        <f>$B$1/A7*$B$3</f>
        <v>2600</v>
      </c>
      <c r="D7" s="9">
        <f>A7/2*$B$2</f>
        <v>7</v>
      </c>
      <c r="E7" s="9">
        <f>C7+D7</f>
        <v>2607</v>
      </c>
    </row>
    <row r="8">
      <c r="A8" t="n">
        <v>2</v>
      </c>
      <c r="B8">
        <f>ROUND($B$1/A8,1)</f>
        <v>52</v>
      </c>
      <c r="C8" s="9">
        <f>$B$1/A8*$B$3</f>
        <v>1300</v>
      </c>
      <c r="D8" s="9">
        <f>A8/2*$B$2</f>
        <v>14</v>
      </c>
      <c r="E8" s="9">
        <f>C8+D8</f>
        <v>1314</v>
      </c>
    </row>
    <row r="9">
      <c r="A9" t="n">
        <v>3</v>
      </c>
      <c r="B9">
        <f>ROUND($B$1/A9,1)</f>
        <v>34.7</v>
      </c>
      <c r="C9" s="9">
        <f>$B$1/A9*$B$3</f>
        <v>866.666666666667</v>
      </c>
      <c r="D9" s="9">
        <f>A9/2*$B$2</f>
        <v>21</v>
      </c>
      <c r="E9" s="9">
        <f>C9+D9</f>
        <v>887.666666666667</v>
      </c>
    </row>
    <row r="10">
      <c r="A10" t="n">
        <v>4</v>
      </c>
      <c r="B10">
        <f>ROUND($B$1/A10,1)</f>
        <v>26</v>
      </c>
      <c r="C10" s="9">
        <f>$B$1/A10*$B$3</f>
        <v>650</v>
      </c>
      <c r="D10" s="9">
        <f>A10/2*$B$2</f>
        <v>28</v>
      </c>
      <c r="E10" s="9">
        <f>C10+D10</f>
        <v>678</v>
      </c>
    </row>
    <row r="11">
      <c r="A11" t="n">
        <v>5</v>
      </c>
      <c r="B11">
        <f>ROUND($B$1/A11,1)</f>
        <v>20.8</v>
      </c>
      <c r="C11" s="9">
        <f>$B$1/A11*$B$3</f>
        <v>520</v>
      </c>
      <c r="D11" s="9">
        <f>A11/2*$B$2</f>
        <v>35</v>
      </c>
      <c r="E11" s="9">
        <f>C11+D11</f>
        <v>555</v>
      </c>
    </row>
    <row r="12">
      <c r="A12" t="n">
        <v>6</v>
      </c>
      <c r="B12">
        <f>ROUND($B$1/A12,1)</f>
        <v>17.3</v>
      </c>
      <c r="C12" s="9">
        <f>$B$1/A12*$B$3</f>
        <v>433.333333333333</v>
      </c>
      <c r="D12" s="9">
        <f>A12/2*$B$2</f>
        <v>42</v>
      </c>
      <c r="E12" s="9">
        <f>C12+D12</f>
        <v>475.333333333333</v>
      </c>
    </row>
    <row r="13">
      <c r="A13" t="n">
        <v>7</v>
      </c>
      <c r="B13">
        <f>ROUND($B$1/A13,1)</f>
        <v>14.9</v>
      </c>
      <c r="C13" s="9">
        <f>$B$1/A13*$B$3</f>
        <v>371.428571428571</v>
      </c>
      <c r="D13" s="9">
        <f>A13/2*$B$2</f>
        <v>49</v>
      </c>
      <c r="E13" s="9">
        <f>C13+D13</f>
        <v>420.428571428571</v>
      </c>
    </row>
    <row r="14">
      <c r="A14" t="n">
        <v>8</v>
      </c>
      <c r="B14">
        <f>ROUND($B$1/A14,1)</f>
        <v>13</v>
      </c>
      <c r="C14" s="9">
        <f>$B$1/A14*$B$3</f>
        <v>325</v>
      </c>
      <c r="D14" s="9">
        <f>A14/2*$B$2</f>
        <v>56</v>
      </c>
      <c r="E14" s="9">
        <f>C14+D14</f>
        <v>381</v>
      </c>
    </row>
    <row r="15">
      <c r="A15" t="n">
        <v>9</v>
      </c>
      <c r="B15">
        <f>ROUND($B$1/A15,1)</f>
        <v>11.6</v>
      </c>
      <c r="C15" s="9">
        <f>$B$1/A15*$B$3</f>
        <v>288.888888888889</v>
      </c>
      <c r="D15" s="9">
        <f>A15/2*$B$2</f>
        <v>63</v>
      </c>
      <c r="E15" s="9">
        <f>C15+D15</f>
        <v>351.888888888889</v>
      </c>
    </row>
    <row r="16">
      <c r="A16" t="n">
        <v>10</v>
      </c>
      <c r="B16">
        <f>ROUND($B$1/A16,1)</f>
        <v>10.4</v>
      </c>
      <c r="C16" s="9">
        <f>$B$1/A16*$B$3</f>
        <v>260</v>
      </c>
      <c r="D16" s="9">
        <f>A16/2*$B$2</f>
        <v>70</v>
      </c>
      <c r="E16" s="9">
        <f>C16+D16</f>
        <v>330</v>
      </c>
    </row>
    <row r="17">
      <c r="A17" t="n">
        <v>11</v>
      </c>
      <c r="B17">
        <f>ROUND($B$1/A17,1)</f>
        <v>9.5</v>
      </c>
      <c r="C17" s="9">
        <f>$B$1/A17*$B$3</f>
        <v>236.363636363636</v>
      </c>
      <c r="D17" s="9">
        <f>A17/2*$B$2</f>
        <v>77</v>
      </c>
      <c r="E17" s="9">
        <f>C17+D17</f>
        <v>313.363636363636</v>
      </c>
    </row>
    <row r="18">
      <c r="A18" t="n">
        <v>12</v>
      </c>
      <c r="B18">
        <f>ROUND($B$1/A18,1)</f>
        <v>8.7</v>
      </c>
      <c r="C18" s="9">
        <f>$B$1/A18*$B$3</f>
        <v>216.666666666667</v>
      </c>
      <c r="D18" s="9">
        <f>A18/2*$B$2</f>
        <v>84</v>
      </c>
      <c r="E18" s="9">
        <f>C18+D18</f>
        <v>300.666666666667</v>
      </c>
    </row>
    <row r="19">
      <c r="A19" t="n">
        <v>13</v>
      </c>
      <c r="B19">
        <f>ROUND($B$1/A19,1)</f>
        <v>8</v>
      </c>
      <c r="C19" s="9">
        <f>$B$1/A19*$B$3</f>
        <v>200</v>
      </c>
      <c r="D19" s="9">
        <f>A19/2*$B$2</f>
        <v>91</v>
      </c>
      <c r="E19" s="9">
        <f>C19+D19</f>
        <v>291</v>
      </c>
    </row>
    <row r="20">
      <c r="A20" t="n">
        <v>14</v>
      </c>
      <c r="B20">
        <f>ROUND($B$1/A20,1)</f>
        <v>7.4</v>
      </c>
      <c r="C20" s="9">
        <f>$B$1/A20*$B$3</f>
        <v>185.714285714286</v>
      </c>
      <c r="D20" s="9">
        <f>A20/2*$B$2</f>
        <v>98</v>
      </c>
      <c r="E20" s="9">
        <f>C20+D20</f>
        <v>283.714285714286</v>
      </c>
    </row>
    <row r="21">
      <c r="A21" t="n">
        <v>15</v>
      </c>
      <c r="B21">
        <f>ROUND($B$1/A21,1)</f>
        <v>6.9</v>
      </c>
      <c r="C21" s="9">
        <f>$B$1/A21*$B$3</f>
        <v>173.333333333333</v>
      </c>
      <c r="D21" s="9">
        <f>A21/2*$B$2</f>
        <v>105</v>
      </c>
      <c r="E21" s="9">
        <f>C21+D21</f>
        <v>278.333333333333</v>
      </c>
    </row>
    <row r="22">
      <c r="A22" t="n">
        <v>16</v>
      </c>
      <c r="B22">
        <f>ROUND($B$1/A22,1)</f>
        <v>6.5</v>
      </c>
      <c r="C22" s="9">
        <f>$B$1/A22*$B$3</f>
        <v>162.5</v>
      </c>
      <c r="D22" s="9">
        <f>A22/2*$B$2</f>
        <v>112</v>
      </c>
      <c r="E22" s="9">
        <f>C22+D22</f>
        <v>274.5</v>
      </c>
    </row>
    <row r="23">
      <c r="A23" t="n">
        <v>17</v>
      </c>
      <c r="B23">
        <f>ROUND($B$1/A23,1)</f>
        <v>6.1</v>
      </c>
      <c r="C23" s="9">
        <f>$B$1/A23*$B$3</f>
        <v>152.941176470588</v>
      </c>
      <c r="D23" s="9">
        <f>A23/2*$B$2</f>
        <v>119</v>
      </c>
      <c r="E23" s="9">
        <f>C23+D23</f>
        <v>271.941176470588</v>
      </c>
    </row>
    <row r="24">
      <c r="A24" t="n">
        <v>18</v>
      </c>
      <c r="B24">
        <f>ROUND($B$1/A24,1)</f>
        <v>5.8</v>
      </c>
      <c r="C24" s="9">
        <f>$B$1/A24*$B$3</f>
        <v>144.444444444444</v>
      </c>
      <c r="D24" s="9">
        <f>A24/2*$B$2</f>
        <v>126</v>
      </c>
      <c r="E24" s="9">
        <f>C24+D24</f>
        <v>270.444444444444</v>
      </c>
    </row>
    <row r="25">
      <c r="A25" t="n">
        <v>19</v>
      </c>
      <c r="B25">
        <f>ROUND($B$1/A25,1)</f>
        <v>5.5</v>
      </c>
      <c r="C25" s="9">
        <f>$B$1/A25*$B$3</f>
        <v>136.842105263158</v>
      </c>
      <c r="D25" s="9">
        <f>A25/2*$B$2</f>
        <v>133</v>
      </c>
      <c r="E25" s="9">
        <f>C25+D25</f>
        <v>269.842105263158</v>
      </c>
    </row>
    <row r="26">
      <c r="A26" t="n">
        <v>20</v>
      </c>
      <c r="B26">
        <f>ROUND($B$1/A26,1)</f>
        <v>5.2</v>
      </c>
      <c r="C26" s="9">
        <f>$B$1/A26*$B$3</f>
        <v>130</v>
      </c>
      <c r="D26" s="9">
        <f>A26/2*$B$2</f>
        <v>140</v>
      </c>
      <c r="E26" s="9">
        <f>C26+D26</f>
        <v>270</v>
      </c>
    </row>
    <row r="27">
      <c r="A27" t="n">
        <v>21</v>
      </c>
      <c r="B27">
        <f>ROUND($B$1/A27,1)</f>
        <v>5</v>
      </c>
      <c r="C27" s="9">
        <f>$B$1/A27*$B$3</f>
        <v>123.809523809524</v>
      </c>
      <c r="D27" s="9">
        <f>A27/2*$B$2</f>
        <v>147</v>
      </c>
      <c r="E27" s="9">
        <f>C27+D27</f>
        <v>270.809523809524</v>
      </c>
    </row>
    <row r="28">
      <c r="A28" t="n">
        <v>22</v>
      </c>
      <c r="B28">
        <f>ROUND($B$1/A28,1)</f>
        <v>4.7</v>
      </c>
      <c r="C28" s="9">
        <f>$B$1/A28*$B$3</f>
        <v>118.181818181818</v>
      </c>
      <c r="D28" s="9">
        <f>A28/2*$B$2</f>
        <v>154</v>
      </c>
      <c r="E28" s="9">
        <f>C28+D28</f>
        <v>272.181818181818</v>
      </c>
    </row>
    <row r="29">
      <c r="A29" t="n">
        <v>23</v>
      </c>
      <c r="B29">
        <f>ROUND($B$1/A29,1)</f>
        <v>4.5</v>
      </c>
      <c r="C29" s="9">
        <f>$B$1/A29*$B$3</f>
        <v>113.04347826087</v>
      </c>
      <c r="D29" s="9">
        <f>A29/2*$B$2</f>
        <v>161</v>
      </c>
      <c r="E29" s="9">
        <f>C29+D29</f>
        <v>274.04347826087</v>
      </c>
    </row>
    <row r="30">
      <c r="A30" t="n">
        <v>24</v>
      </c>
      <c r="B30">
        <f>ROUND($B$1/A30,1)</f>
        <v>4.3</v>
      </c>
      <c r="C30" s="9">
        <f>$B$1/A30*$B$3</f>
        <v>108.333333333333</v>
      </c>
      <c r="D30" s="9">
        <f>A30/2*$B$2</f>
        <v>168</v>
      </c>
      <c r="E30" s="9">
        <f>C30+D30</f>
        <v>276.333333333333</v>
      </c>
    </row>
    <row r="31">
      <c r="A31" t="n">
        <v>25</v>
      </c>
      <c r="B31">
        <f>ROUND($B$1/A31,1)</f>
        <v>4.2</v>
      </c>
      <c r="C31" s="9">
        <f>$B$1/A31*$B$3</f>
        <v>104</v>
      </c>
      <c r="D31" s="9">
        <f>A31/2*$B$2</f>
        <v>175</v>
      </c>
      <c r="E31" s="9">
        <f>C31+D31</f>
        <v>279</v>
      </c>
    </row>
    <row r="32">
      <c r="A32" t="n">
        <v>26</v>
      </c>
      <c r="B32">
        <f>ROUND($B$1/A32,1)</f>
        <v>4</v>
      </c>
      <c r="C32" s="9">
        <f>$B$1/A32*$B$3</f>
        <v>100</v>
      </c>
      <c r="D32" s="9">
        <f>A32/2*$B$2</f>
        <v>182</v>
      </c>
      <c r="E32" s="9">
        <f>C32+D32</f>
        <v>282</v>
      </c>
    </row>
    <row r="33">
      <c r="A33" t="n">
        <v>27</v>
      </c>
      <c r="B33">
        <f>ROUND($B$1/A33,1)</f>
        <v>3.9</v>
      </c>
      <c r="C33" s="9">
        <f>$B$1/A33*$B$3</f>
        <v>96.2962962962963</v>
      </c>
      <c r="D33" s="9">
        <f>A33/2*$B$2</f>
        <v>189</v>
      </c>
      <c r="E33" s="9">
        <f>C33+D33</f>
        <v>285.296296296296</v>
      </c>
    </row>
    <row r="34">
      <c r="A34" t="n">
        <v>28</v>
      </c>
      <c r="B34">
        <f>ROUND($B$1/A34,1)</f>
        <v>3.7</v>
      </c>
      <c r="C34" s="9">
        <f>$B$1/A34*$B$3</f>
        <v>92.8571428571429</v>
      </c>
      <c r="D34" s="9">
        <f>A34/2*$B$2</f>
        <v>196</v>
      </c>
      <c r="E34" s="9">
        <f>C34+D34</f>
        <v>288.857142857143</v>
      </c>
    </row>
    <row r="35">
      <c r="A35" t="n">
        <v>29</v>
      </c>
      <c r="B35">
        <f>ROUND($B$1/A35,1)</f>
        <v>3.6</v>
      </c>
      <c r="C35" s="9">
        <f>$B$1/A35*$B$3</f>
        <v>89.6551724137931</v>
      </c>
      <c r="D35" s="9">
        <f>A35/2*$B$2</f>
        <v>203</v>
      </c>
      <c r="E35" s="9">
        <f>C35+D35</f>
        <v>292.655172413793</v>
      </c>
    </row>
    <row r="36">
      <c r="A36" t="n">
        <v>30</v>
      </c>
      <c r="B36">
        <f>ROUND($B$1/A36,1)</f>
        <v>3.5</v>
      </c>
      <c r="C36" s="9">
        <f>$B$1/A36*$B$3</f>
        <v>86.6666666666667</v>
      </c>
      <c r="D36" s="9">
        <f>A36/2*$B$2</f>
        <v>210</v>
      </c>
      <c r="E36" s="9">
        <f>C36+D36</f>
        <v>296.666666666667</v>
      </c>
    </row>
    <row r="37">
      <c r="A37" t="n">
        <v>31</v>
      </c>
      <c r="B37">
        <f>ROUND($B$1/A37,1)</f>
        <v>3.4</v>
      </c>
      <c r="C37" s="9">
        <f>$B$1/A37*$B$3</f>
        <v>83.8709677419355</v>
      </c>
      <c r="D37" s="9">
        <f>A37/2*$B$2</f>
        <v>217</v>
      </c>
      <c r="E37" s="9">
        <f>C37+D37</f>
        <v>300.870967741935</v>
      </c>
    </row>
    <row r="38">
      <c r="A38" t="n">
        <v>32</v>
      </c>
      <c r="B38">
        <f>ROUND($B$1/A38,1)</f>
        <v>3.3</v>
      </c>
      <c r="C38" s="9">
        <f>$B$1/A38*$B$3</f>
        <v>81.25</v>
      </c>
      <c r="D38" s="9">
        <f>A38/2*$B$2</f>
        <v>224</v>
      </c>
      <c r="E38" s="9">
        <f>C38+D38</f>
        <v>305.25</v>
      </c>
    </row>
    <row r="39">
      <c r="A39" t="n">
        <v>33</v>
      </c>
      <c r="B39">
        <f>ROUND($B$1/A39,1)</f>
        <v>3.2</v>
      </c>
      <c r="C39" s="9">
        <f>$B$1/A39*$B$3</f>
        <v>78.7878787878788</v>
      </c>
      <c r="D39" s="9">
        <f>A39/2*$B$2</f>
        <v>231</v>
      </c>
      <c r="E39" s="9">
        <f>C39+D39</f>
        <v>309.787878787879</v>
      </c>
    </row>
    <row r="40">
      <c r="A40" t="n">
        <v>34</v>
      </c>
      <c r="B40">
        <f>ROUND($B$1/A40,1)</f>
        <v>3.1</v>
      </c>
      <c r="C40" s="9">
        <f>$B$1/A40*$B$3</f>
        <v>76.4705882352941</v>
      </c>
      <c r="D40" s="9">
        <f>A40/2*$B$2</f>
        <v>238</v>
      </c>
      <c r="E40" s="9">
        <f>C40+D40</f>
        <v>314.470588235294</v>
      </c>
    </row>
    <row r="41">
      <c r="A41" t="n">
        <v>35</v>
      </c>
      <c r="B41">
        <f>ROUND($B$1/A41,1)</f>
        <v>3</v>
      </c>
      <c r="C41" s="9">
        <f>$B$1/A41*$B$3</f>
        <v>74.2857142857143</v>
      </c>
      <c r="D41" s="9">
        <f>A41/2*$B$2</f>
        <v>245</v>
      </c>
      <c r="E41" s="9">
        <f>C41+D41</f>
        <v>319.285714285714</v>
      </c>
    </row>
    <row r="42">
      <c r="A42" t="n">
        <v>36</v>
      </c>
      <c r="B42">
        <f>ROUND($B$1/A42,1)</f>
        <v>2.9</v>
      </c>
      <c r="C42" s="9">
        <f>$B$1/A42*$B$3</f>
        <v>72.2222222222222</v>
      </c>
      <c r="D42" s="9">
        <f>A42/2*$B$2</f>
        <v>252</v>
      </c>
      <c r="E42" s="9">
        <f>C42+D42</f>
        <v>324.222222222222</v>
      </c>
    </row>
    <row r="43">
      <c r="A43" t="n">
        <v>37</v>
      </c>
      <c r="B43">
        <f>ROUND($B$1/A43,1)</f>
        <v>2.8</v>
      </c>
      <c r="C43" s="9">
        <f>$B$1/A43*$B$3</f>
        <v>70.2702702702703</v>
      </c>
      <c r="D43" s="9">
        <f>A43/2*$B$2</f>
        <v>259</v>
      </c>
      <c r="E43" s="9">
        <f>C43+D43</f>
        <v>329.27027027027</v>
      </c>
    </row>
    <row r="44">
      <c r="A44" t="n">
        <v>38</v>
      </c>
      <c r="B44">
        <f>ROUND($B$1/A44,1)</f>
        <v>2.7</v>
      </c>
      <c r="C44" s="9">
        <f>$B$1/A44*$B$3</f>
        <v>68.421052631579</v>
      </c>
      <c r="D44" s="9">
        <f>A44/2*$B$2</f>
        <v>266</v>
      </c>
      <c r="E44" s="9">
        <f>C44+D44</f>
        <v>334.421052631579</v>
      </c>
    </row>
    <row r="45">
      <c r="A45" t="n">
        <v>39</v>
      </c>
      <c r="B45">
        <f>ROUND($B$1/A45,1)</f>
        <v>2.7</v>
      </c>
      <c r="C45" s="9">
        <f>$B$1/A45*$B$3</f>
        <v>66.6666666666667</v>
      </c>
      <c r="D45" s="9">
        <f>A45/2*$B$2</f>
        <v>273</v>
      </c>
      <c r="E45" s="9">
        <f>C45+D45</f>
        <v>339.666666666667</v>
      </c>
    </row>
    <row r="46">
      <c r="A46" t="n">
        <v>40</v>
      </c>
      <c r="B46">
        <f>ROUND($B$1/A46,1)</f>
        <v>2.6</v>
      </c>
      <c r="C46" s="9">
        <f>$B$1/A46*$B$3</f>
        <v>65</v>
      </c>
      <c r="D46" s="9">
        <f>A46/2*$B$2</f>
        <v>280</v>
      </c>
      <c r="E46" s="9">
        <f>C46+D46</f>
        <v>345</v>
      </c>
    </row>
  </sheetData>
  <conditionalFormatting sqref="E7:E46">
    <cfRule type="expression" priority="1" dxfId="0">
      <formula>E7=MIN($E$7:$E$46)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Ordering cost calculator</t>
        </is>
      </c>
    </row>
    <row r="2" ht="15" customHeight="1">
      <c r="A2" s="11" t="inlineStr">
        <is>
          <t>From the article: https://www.tarostack.com/articles/ordering-cost-formula</t>
        </is>
      </c>
    </row>
    <row r="3" ht="15" customHeight="1">
      <c r="A3" s="11" t="inlineStr"/>
    </row>
    <row r="4" ht="30" customHeight="1">
      <c r="A4" s="11" t="inlineStr">
        <is>
          <t>One order: the minutes for each step, the hourly cost of the person doing it and the fees per order; the cost per order works itself out.</t>
        </is>
      </c>
    </row>
    <row r="5" ht="45" customHeight="1">
      <c r="A5" s="11" t="inlineStr">
        <is>
          <t>Yearly: yearly use and the cost to hold one unit for a year; orders a year, ordering cost, holding cost and the total fill in for order sizes 1 to 40, with the economic order quantity and the lowest total shaded.</t>
        </is>
      </c>
    </row>
    <row r="6" ht="15" customHeight="1">
      <c r="A6" s="11" t="inlineStr">
        <is>
          <t>The example is the article's made-up taro business's bread flour, 104 bags a year.</t>
        </is>
      </c>
    </row>
    <row r="7" ht="15" customHeight="1">
      <c r="A7" s="11" t="inlineStr"/>
    </row>
    <row r="8" ht="15" customHeight="1">
      <c r="A8" s="11" t="inlineStr">
        <is>
          <t>Works in Excel (2010 and later), Google Sheets, LibreOffice and Numbers. No macros.</t>
        </is>
      </c>
    </row>
    <row r="9" ht="30" customHeight="1">
      <c r="A9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