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PS" sheetId="1" state="visible" r:id="rId1"/>
    <sheet xmlns:r="http://schemas.openxmlformats.org/officeDocument/2006/relationships" name="Read me" sheetId="2" state="visible" r:id="rId2"/>
  </sheets>
  <definedNames>
    <definedName name="_xlnm.Print_Titles" localSheetId="0">'MPS'!$1:$1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i val="1"/>
      <color rgb="006B6379"/>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0" fillId="2" borderId="0" applyAlignment="1" pivotButton="0" quotePrefix="0" xfId="0">
      <alignment vertical="top"/>
    </xf>
    <xf numFmtId="0" fontId="1" fillId="0" borderId="0" pivotButton="0" quotePrefix="0" xfId="0"/>
    <xf numFmtId="0" fontId="0" fillId="2" borderId="0" pivotButton="0" quotePrefix="0" xfId="0"/>
    <xf numFmtId="3" fontId="0" fillId="2" borderId="0" pivotButton="0" quotePrefix="0" xfId="0"/>
    <xf numFmtId="3"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5"/>
  <sheetViews>
    <sheetView tabSelected="1" workbookViewId="0">
      <selection activeCell="A1" sqref="A1"/>
    </sheetView>
  </sheetViews>
  <sheetFormatPr baseColWidth="8" defaultRowHeight="15"/>
  <cols>
    <col width="28" customWidth="1" min="1" max="1"/>
    <col width="10" customWidth="1" min="2" max="2"/>
    <col width="10" customWidth="1" min="3" max="3"/>
    <col width="10" customWidth="1" min="4" max="4"/>
    <col width="10" customWidth="1" min="5" max="5"/>
    <col width="10" customWidth="1" min="6" max="6"/>
    <col width="10" customWidth="1" min="7" max="7"/>
    <col width="13" customWidth="1" min="9" max="9"/>
  </cols>
  <sheetData>
    <row r="1" ht="30" customHeight="1">
      <c r="A1" s="1" t="inlineStr">
        <is>
          <t>Batches the kitchen can make a week</t>
        </is>
      </c>
      <c r="B1" s="2" t="n">
        <v>3</v>
      </c>
    </row>
    <row r="2"/>
    <row r="3">
      <c r="A3" s="3" t="inlineStr">
        <is>
          <t>Week</t>
        </is>
      </c>
      <c r="B3" s="3" t="n">
        <v>1</v>
      </c>
      <c r="C3" s="3" t="n">
        <v>2</v>
      </c>
      <c r="D3" s="3" t="n">
        <v>3</v>
      </c>
      <c r="E3" s="3" t="n">
        <v>4</v>
      </c>
      <c r="F3" s="3" t="n">
        <v>5</v>
      </c>
      <c r="G3" s="3" t="n">
        <v>6</v>
      </c>
    </row>
    <row r="4"/>
    <row r="5">
      <c r="A5" s="3" t="inlineStr">
        <is>
          <t>Original hot sauce</t>
        </is>
      </c>
      <c r="I5" t="inlineStr">
        <is>
          <t>On hand</t>
        </is>
      </c>
      <c r="J5" s="4" t="n">
        <v>900</v>
      </c>
    </row>
    <row r="6">
      <c r="A6" t="inlineStr">
        <is>
          <t>Forecast</t>
        </is>
      </c>
      <c r="B6" s="5" t="n">
        <v>500</v>
      </c>
      <c r="C6" s="5" t="n">
        <v>500</v>
      </c>
      <c r="D6" s="5" t="n">
        <v>550</v>
      </c>
      <c r="E6" s="5" t="n">
        <v>600</v>
      </c>
      <c r="F6" s="5" t="n">
        <v>650</v>
      </c>
      <c r="G6" s="5" t="n">
        <v>700</v>
      </c>
      <c r="I6" t="inlineStr">
        <is>
          <t>Safety stock</t>
        </is>
      </c>
      <c r="J6" s="4" t="n">
        <v>300</v>
      </c>
    </row>
    <row r="7">
      <c r="A7" t="inlineStr">
        <is>
          <t>Customer orders</t>
        </is>
      </c>
      <c r="B7" s="5" t="n">
        <v>620</v>
      </c>
      <c r="C7" s="5" t="n">
        <v>410</v>
      </c>
      <c r="D7" s="5" t="n">
        <v>300</v>
      </c>
      <c r="E7" s="5" t="n">
        <v>200</v>
      </c>
      <c r="F7" s="5" t="n">
        <v>100</v>
      </c>
      <c r="G7" s="5" t="n">
        <v>0</v>
      </c>
      <c r="I7" t="inlineStr">
        <is>
          <t>Batch size</t>
        </is>
      </c>
      <c r="J7" s="4" t="n">
        <v>600</v>
      </c>
    </row>
    <row r="8">
      <c r="A8" t="inlineStr">
        <is>
          <t>Demand (larger of the two)</t>
        </is>
      </c>
      <c r="B8" s="6">
        <f>MAX(N(B6),N(B7))</f>
        <v>620</v>
      </c>
      <c r="C8" s="6">
        <f>MAX(N(C6),N(C7))</f>
        <v>500</v>
      </c>
      <c r="D8" s="6">
        <f>MAX(N(D6),N(D7))</f>
        <v>550</v>
      </c>
      <c r="E8" s="6">
        <f>MAX(N(E6),N(E7))</f>
        <v>600</v>
      </c>
      <c r="F8" s="6">
        <f>MAX(N(F6),N(F7))</f>
        <v>650</v>
      </c>
      <c r="G8" s="6">
        <f>MAX(N(G6),N(G7))</f>
        <v>700</v>
      </c>
    </row>
    <row r="9">
      <c r="A9" t="inlineStr">
        <is>
          <t>Scheduled to make</t>
        </is>
      </c>
      <c r="B9" s="6">
        <f>IF($J$6-($J$5-B8)&gt;0,ROUNDUP(($J$6-($J$5-B8))/$J$7,0)*$J$7,0)</f>
        <v>600</v>
      </c>
      <c r="C9" s="6">
        <f>IF($J$6-(B10-C8)&gt;0,ROUNDUP(($J$6-(B10-C8))/$J$7,0)*$J$7,0)</f>
        <v>0</v>
      </c>
      <c r="D9" s="6">
        <f>IF($J$6-(C10-D8)&gt;0,ROUNDUP(($J$6-(C10-D8))/$J$7,0)*$J$7,0)</f>
        <v>600</v>
      </c>
      <c r="E9" s="6">
        <f>IF($J$6-(D10-E8)&gt;0,ROUNDUP(($J$6-(D10-E8))/$J$7,0)*$J$7,0)</f>
        <v>600</v>
      </c>
      <c r="F9" s="6">
        <f>IF($J$6-(E10-F8)&gt;0,ROUNDUP(($J$6-(E10-F8))/$J$7,0)*$J$7,0)</f>
        <v>600</v>
      </c>
      <c r="G9" s="6">
        <f>IF($J$6-(F10-G8)&gt;0,ROUNDUP(($J$6-(F10-G8))/$J$7,0)*$J$7,0)</f>
        <v>1200</v>
      </c>
    </row>
    <row r="10">
      <c r="A10" t="inlineStr">
        <is>
          <t>Projected on hand</t>
        </is>
      </c>
      <c r="B10" s="6">
        <f>$J$5+B9-B8</f>
        <v>880</v>
      </c>
      <c r="C10" s="6">
        <f>B10+C9-C8</f>
        <v>380</v>
      </c>
      <c r="D10" s="6">
        <f>C10+D9-D8</f>
        <v>430</v>
      </c>
      <c r="E10" s="6">
        <f>D10+E9-E8</f>
        <v>430</v>
      </c>
      <c r="F10" s="6">
        <f>E10+F9-F8</f>
        <v>380</v>
      </c>
      <c r="G10" s="6">
        <f>F10+G9-G8</f>
        <v>880</v>
      </c>
    </row>
    <row r="11">
      <c r="A11" t="inlineStr">
        <is>
          <t>Free to promise</t>
        </is>
      </c>
      <c r="B11" s="6">
        <f>$J$5+SUM($B9:B9)-SUM($B7:B7)</f>
        <v>880</v>
      </c>
      <c r="C11" s="6">
        <f>$J$5+SUM($B9:C9)-SUM($B7:C7)</f>
        <v>470</v>
      </c>
      <c r="D11" s="6">
        <f>$J$5+SUM($B9:D9)-SUM($B7:D7)</f>
        <v>770</v>
      </c>
      <c r="E11" s="6">
        <f>$J$5+SUM($B9:E9)-SUM($B7:E7)</f>
        <v>1170</v>
      </c>
      <c r="F11" s="6">
        <f>$J$5+SUM($B9:F9)-SUM($B7:F7)</f>
        <v>1670</v>
      </c>
      <c r="G11" s="6">
        <f>$J$5+SUM($B9:G9)-SUM($B7:G7)</f>
        <v>2870</v>
      </c>
    </row>
    <row r="12"/>
    <row r="13"/>
    <row r="14">
      <c r="A14" s="3" t="inlineStr">
        <is>
          <t>Smoked habanero</t>
        </is>
      </c>
      <c r="I14" t="inlineStr">
        <is>
          <t>On hand</t>
        </is>
      </c>
      <c r="J14" s="4" t="n">
        <v>250</v>
      </c>
    </row>
    <row r="15">
      <c r="A15" t="inlineStr">
        <is>
          <t>Forecast</t>
        </is>
      </c>
      <c r="B15" s="5" t="n">
        <v>250</v>
      </c>
      <c r="C15" s="5" t="n">
        <v>250</v>
      </c>
      <c r="D15" s="5" t="n">
        <v>300</v>
      </c>
      <c r="E15" s="5" t="n">
        <v>300</v>
      </c>
      <c r="F15" s="5" t="n">
        <v>350</v>
      </c>
      <c r="G15" s="5" t="n">
        <v>350</v>
      </c>
      <c r="I15" t="inlineStr">
        <is>
          <t>Safety stock</t>
        </is>
      </c>
      <c r="J15" s="4" t="n">
        <v>200</v>
      </c>
    </row>
    <row r="16">
      <c r="A16" t="inlineStr">
        <is>
          <t>Customer orders</t>
        </is>
      </c>
      <c r="B16" s="5" t="n">
        <v>300</v>
      </c>
      <c r="C16" s="5" t="n">
        <v>150</v>
      </c>
      <c r="D16" s="5" t="n">
        <v>100</v>
      </c>
      <c r="E16" s="5" t="n">
        <v>50</v>
      </c>
      <c r="F16" s="5" t="n">
        <v>0</v>
      </c>
      <c r="G16" s="5" t="n">
        <v>0</v>
      </c>
      <c r="I16" t="inlineStr">
        <is>
          <t>Batch size</t>
        </is>
      </c>
      <c r="J16" s="4" t="n">
        <v>600</v>
      </c>
    </row>
    <row r="17">
      <c r="A17" t="inlineStr">
        <is>
          <t>Demand (larger of the two)</t>
        </is>
      </c>
      <c r="B17" s="6">
        <f>MAX(N(B15),N(B16))</f>
        <v>300</v>
      </c>
      <c r="C17" s="6">
        <f>MAX(N(C15),N(C16))</f>
        <v>250</v>
      </c>
      <c r="D17" s="6">
        <f>MAX(N(D15),N(D16))</f>
        <v>300</v>
      </c>
      <c r="E17" s="6">
        <f>MAX(N(E15),N(E16))</f>
        <v>300</v>
      </c>
      <c r="F17" s="6">
        <f>MAX(N(F15),N(F16))</f>
        <v>350</v>
      </c>
      <c r="G17" s="6">
        <f>MAX(N(G15),N(G16))</f>
        <v>350</v>
      </c>
    </row>
    <row r="18">
      <c r="A18" t="inlineStr">
        <is>
          <t>Scheduled to make</t>
        </is>
      </c>
      <c r="B18" s="6">
        <f>IF($J$15-($J$14-B17)&gt;0,ROUNDUP(($J$15-($J$14-B17))/$J$16,0)*$J$16,0)</f>
        <v>600</v>
      </c>
      <c r="C18" s="6">
        <f>IF($J$15-(B19-C17)&gt;0,ROUNDUP(($J$15-(B19-C17))/$J$16,0)*$J$16,0)</f>
        <v>0</v>
      </c>
      <c r="D18" s="6">
        <f>IF($J$15-(C19-D17)&gt;0,ROUNDUP(($J$15-(C19-D17))/$J$16,0)*$J$16,0)</f>
        <v>600</v>
      </c>
      <c r="E18" s="6">
        <f>IF($J$15-(D19-E17)&gt;0,ROUNDUP(($J$15-(D19-E17))/$J$16,0)*$J$16,0)</f>
        <v>0</v>
      </c>
      <c r="F18" s="6">
        <f>IF($J$15-(E19-F17)&gt;0,ROUNDUP(($J$15-(E19-F17))/$J$16,0)*$J$16,0)</f>
        <v>600</v>
      </c>
      <c r="G18" s="6">
        <f>IF($J$15-(F19-G17)&gt;0,ROUNDUP(($J$15-(F19-G17))/$J$16,0)*$J$16,0)</f>
        <v>0</v>
      </c>
    </row>
    <row r="19">
      <c r="A19" t="inlineStr">
        <is>
          <t>Projected on hand</t>
        </is>
      </c>
      <c r="B19" s="6">
        <f>$J$14+B18-B17</f>
        <v>550</v>
      </c>
      <c r="C19" s="6">
        <f>B19+C18-C17</f>
        <v>300</v>
      </c>
      <c r="D19" s="6">
        <f>C19+D18-D17</f>
        <v>600</v>
      </c>
      <c r="E19" s="6">
        <f>D19+E18-E17</f>
        <v>300</v>
      </c>
      <c r="F19" s="6">
        <f>E19+F18-F17</f>
        <v>550</v>
      </c>
      <c r="G19" s="6">
        <f>F19+G18-G17</f>
        <v>200</v>
      </c>
    </row>
    <row r="20">
      <c r="A20" t="inlineStr">
        <is>
          <t>Free to promise</t>
        </is>
      </c>
      <c r="B20" s="6">
        <f>$J$14+SUM($B18:B18)-SUM($B16:B16)</f>
        <v>550</v>
      </c>
      <c r="C20" s="6">
        <f>$J$14+SUM($B18:C18)-SUM($B16:C16)</f>
        <v>400</v>
      </c>
      <c r="D20" s="6">
        <f>$J$14+SUM($B18:D18)-SUM($B16:D16)</f>
        <v>900</v>
      </c>
      <c r="E20" s="6">
        <f>$J$14+SUM($B18:E18)-SUM($B16:E16)</f>
        <v>850</v>
      </c>
      <c r="F20" s="6">
        <f>$J$14+SUM($B18:F18)-SUM($B16:F16)</f>
        <v>1450</v>
      </c>
      <c r="G20" s="6">
        <f>$J$14+SUM($B18:G18)-SUM($B16:G16)</f>
        <v>1450</v>
      </c>
    </row>
    <row r="21"/>
    <row r="22"/>
    <row r="23">
      <c r="A23" s="3" t="inlineStr">
        <is>
          <t>Green chile</t>
        </is>
      </c>
      <c r="I23" t="inlineStr">
        <is>
          <t>On hand</t>
        </is>
      </c>
      <c r="J23" s="4" t="n">
        <v>700</v>
      </c>
    </row>
    <row r="24">
      <c r="A24" t="inlineStr">
        <is>
          <t>Forecast</t>
        </is>
      </c>
      <c r="B24" s="5" t="n">
        <v>200</v>
      </c>
      <c r="C24" s="5" t="n">
        <v>200</v>
      </c>
      <c r="D24" s="5" t="n">
        <v>200</v>
      </c>
      <c r="E24" s="5" t="n">
        <v>250</v>
      </c>
      <c r="F24" s="5" t="n">
        <v>250</v>
      </c>
      <c r="G24" s="5" t="n">
        <v>250</v>
      </c>
      <c r="I24" t="inlineStr">
        <is>
          <t>Safety stock</t>
        </is>
      </c>
      <c r="J24" s="4" t="n">
        <v>200</v>
      </c>
    </row>
    <row r="25">
      <c r="A25" t="inlineStr">
        <is>
          <t>Customer orders</t>
        </is>
      </c>
      <c r="B25" s="5" t="n">
        <v>240</v>
      </c>
      <c r="C25" s="5" t="n">
        <v>120</v>
      </c>
      <c r="D25" s="5" t="n">
        <v>60</v>
      </c>
      <c r="E25" s="5" t="n">
        <v>0</v>
      </c>
      <c r="F25" s="5" t="n">
        <v>0</v>
      </c>
      <c r="G25" s="5" t="n">
        <v>0</v>
      </c>
      <c r="I25" t="inlineStr">
        <is>
          <t>Batch size</t>
        </is>
      </c>
      <c r="J25" s="4" t="n">
        <v>600</v>
      </c>
    </row>
    <row r="26">
      <c r="A26" t="inlineStr">
        <is>
          <t>Demand (larger of the two)</t>
        </is>
      </c>
      <c r="B26" s="6">
        <f>MAX(N(B24),N(B25))</f>
        <v>240</v>
      </c>
      <c r="C26" s="6">
        <f>MAX(N(C24),N(C25))</f>
        <v>200</v>
      </c>
      <c r="D26" s="6">
        <f>MAX(N(D24),N(D25))</f>
        <v>200</v>
      </c>
      <c r="E26" s="6">
        <f>MAX(N(E24),N(E25))</f>
        <v>250</v>
      </c>
      <c r="F26" s="6">
        <f>MAX(N(F24),N(F25))</f>
        <v>250</v>
      </c>
      <c r="G26" s="6">
        <f>MAX(N(G24),N(G25))</f>
        <v>250</v>
      </c>
    </row>
    <row r="27">
      <c r="A27" t="inlineStr">
        <is>
          <t>Scheduled to make</t>
        </is>
      </c>
      <c r="B27" s="6">
        <f>IF($J$24-($J$23-B26)&gt;0,ROUNDUP(($J$24-($J$23-B26))/$J$25,0)*$J$25,0)</f>
        <v>0</v>
      </c>
      <c r="C27" s="6">
        <f>IF($J$24-(B28-C26)&gt;0,ROUNDUP(($J$24-(B28-C26))/$J$25,0)*$J$25,0)</f>
        <v>0</v>
      </c>
      <c r="D27" s="6">
        <f>IF($J$24-(C28-D26)&gt;0,ROUNDUP(($J$24-(C28-D26))/$J$25,0)*$J$25,0)</f>
        <v>600</v>
      </c>
      <c r="E27" s="6">
        <f>IF($J$24-(D28-E26)&gt;0,ROUNDUP(($J$24-(D28-E26))/$J$25,0)*$J$25,0)</f>
        <v>0</v>
      </c>
      <c r="F27" s="6">
        <f>IF($J$24-(E28-F26)&gt;0,ROUNDUP(($J$24-(E28-F26))/$J$25,0)*$J$25,0)</f>
        <v>600</v>
      </c>
      <c r="G27" s="6">
        <f>IF($J$24-(F28-G26)&gt;0,ROUNDUP(($J$24-(F28-G26))/$J$25,0)*$J$25,0)</f>
        <v>0</v>
      </c>
    </row>
    <row r="28">
      <c r="A28" t="inlineStr">
        <is>
          <t>Projected on hand</t>
        </is>
      </c>
      <c r="B28" s="6">
        <f>$J$23+B27-B26</f>
        <v>460</v>
      </c>
      <c r="C28" s="6">
        <f>B28+C27-C26</f>
        <v>260</v>
      </c>
      <c r="D28" s="6">
        <f>C28+D27-D26</f>
        <v>660</v>
      </c>
      <c r="E28" s="6">
        <f>D28+E27-E26</f>
        <v>410</v>
      </c>
      <c r="F28" s="6">
        <f>E28+F27-F26</f>
        <v>760</v>
      </c>
      <c r="G28" s="6">
        <f>F28+G27-G26</f>
        <v>510</v>
      </c>
    </row>
    <row r="29">
      <c r="A29" t="inlineStr">
        <is>
          <t>Free to promise</t>
        </is>
      </c>
      <c r="B29" s="6">
        <f>$J$23+SUM($B27:B27)-SUM($B25:B25)</f>
        <v>460</v>
      </c>
      <c r="C29" s="6">
        <f>$J$23+SUM($B27:C27)-SUM($B25:C25)</f>
        <v>340</v>
      </c>
      <c r="D29" s="6">
        <f>$J$23+SUM($B27:D27)-SUM($B25:D25)</f>
        <v>880</v>
      </c>
      <c r="E29" s="6">
        <f>$J$23+SUM($B27:E27)-SUM($B25:E25)</f>
        <v>880</v>
      </c>
      <c r="F29" s="6">
        <f>$J$23+SUM($B27:F27)-SUM($B25:F25)</f>
        <v>1480</v>
      </c>
      <c r="G29" s="6">
        <f>$J$23+SUM($B27:G27)-SUM($B25:G25)</f>
        <v>1480</v>
      </c>
    </row>
    <row r="30"/>
    <row r="31"/>
    <row r="32">
      <c r="A32" s="3" t="inlineStr">
        <is>
          <t>Batches scheduled</t>
        </is>
      </c>
      <c r="B32">
        <f>B9/$J$7+B18/$J$16+B27/$J$25</f>
        <v>2</v>
      </c>
      <c r="C32">
        <f>C9/$J$7+C18/$J$16+C27/$J$25</f>
        <v>0</v>
      </c>
      <c r="D32">
        <f>D9/$J$7+D18/$J$16+D27/$J$25</f>
        <v>3</v>
      </c>
      <c r="E32">
        <f>E9/$J$7+E18/$J$16+E27/$J$25</f>
        <v>1</v>
      </c>
      <c r="F32">
        <f>F9/$J$7+F18/$J$16+F27/$J$25</f>
        <v>3</v>
      </c>
      <c r="G32">
        <f>G9/$J$7+G18/$J$16+G27/$J$25</f>
        <v>2</v>
      </c>
    </row>
    <row r="33">
      <c r="A33" s="3" t="inlineStr">
        <is>
          <t>Over capacity?</t>
        </is>
      </c>
      <c r="B33" t="str">
        <f>IF(B32&gt;$B$1,"Over","")</f>
        <v/>
      </c>
      <c r="C33" t="str">
        <f>IF(C32&gt;$B$1,"Over","")</f>
        <v/>
      </c>
      <c r="D33" t="str">
        <f>IF(D32&gt;$B$1,"Over","")</f>
        <v/>
      </c>
      <c r="E33" t="str">
        <f>IF(E32&gt;$B$1,"Over","")</f>
        <v/>
      </c>
      <c r="F33" t="str">
        <f>IF(F32&gt;$B$1,"Over","")</f>
        <v/>
      </c>
      <c r="G33" t="str">
        <f>IF(G32&gt;$B$1,"Over","")</f>
        <v/>
      </c>
    </row>
    <row r="34"/>
    <row r="35">
      <c r="A35" s="7" t="inlineStr">
        <is>
          <t>Free to promise is what a new order can take that week without breaking orders already promised. Move batches between weeks to level the kitchen.</t>
        </is>
      </c>
    </row>
  </sheetData>
  <conditionalFormatting sqref="B33:G33">
    <cfRule type="cellIs" priority="1" operator="equal" dxfId="0">
      <formula>"Over"</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8" t="inlineStr">
        <is>
          <t>Master production schedule</t>
        </is>
      </c>
    </row>
    <row r="2" ht="15" customHeight="1">
      <c r="A2" s="9" t="inlineStr">
        <is>
          <t>From the article: https://www.tarostack.com/articles/master-production-schedule-template</t>
        </is>
      </c>
    </row>
    <row r="3" ht="15" customHeight="1">
      <c r="A3" s="9" t="inlineStr"/>
    </row>
    <row r="4" ht="45" customHeight="1">
      <c r="A4" s="9" t="inlineStr">
        <is>
          <t>MPS: type the kitchen's batches a week, and for each product its on hand, safety stock and batch size, then each week's forecast and customer orders. Demand, batches scheduled in whole batch sizes, projected on hand, what's free to promise, and batches against capacity fill in.</t>
        </is>
      </c>
    </row>
    <row r="5" ht="15" customHeight="1">
      <c r="A5" s="9" t="inlineStr">
        <is>
          <t>The example is the article's made-up Roanoke hot sauce maker.</t>
        </is>
      </c>
    </row>
    <row r="6" ht="15" customHeight="1">
      <c r="A6" s="9" t="inlineStr"/>
    </row>
    <row r="7" ht="15" customHeight="1">
      <c r="A7" s="9" t="inlineStr">
        <is>
          <t>Works in Excel (2010 and later), Google Sheets, LibreOffice and Numbers. No macros.</t>
        </is>
      </c>
    </row>
    <row r="8" ht="30" customHeight="1">
      <c r="A8"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