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stone" sheetId="1" state="visible" r:id="rId1"/>
    <sheet xmlns:r="http://schemas.openxmlformats.org/officeDocument/2006/relationships" name="Read me" sheetId="2" state="visible" r:id="rId2"/>
  </sheets>
  <definedNames>
    <definedName name="_xlnm.Print_Titles" localSheetId="0">'Keystone'!$1:$1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165"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dxfs count="1">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10"/>
  <sheetViews>
    <sheetView tabSelected="1" workbookViewId="0">
      <pane ySplit="1" topLeftCell="A2" activePane="bottomLeft" state="frozen"/>
      <selection pane="bottomLeft" activeCell="A1" sqref="A1"/>
    </sheetView>
  </sheetViews>
  <sheetFormatPr baseColWidth="8" defaultRowHeight="15"/>
  <cols>
    <col width="26" customWidth="1" min="1" max="1"/>
    <col width="10" customWidth="1" min="2" max="2"/>
    <col width="14" customWidth="1" min="3" max="3"/>
    <col width="12" customWidth="1" min="4" max="4"/>
    <col width="10" customWidth="1" min="5" max="5"/>
    <col width="10" customWidth="1" min="6" max="6"/>
    <col width="12" customWidth="1" min="7" max="7"/>
    <col width="10" customWidth="1" min="8" max="8"/>
    <col width="16" customWidth="1" min="9" max="9"/>
  </cols>
  <sheetData>
    <row r="1">
      <c r="A1" s="1" t="inlineStr">
        <is>
          <t>Item</t>
        </is>
      </c>
      <c r="B1" s="1" t="inlineStr">
        <is>
          <t>Cost</t>
        </is>
      </c>
      <c r="C1" s="1" t="inlineStr">
        <is>
          <t>Keystone price</t>
        </is>
      </c>
      <c r="D1" s="1" t="inlineStr">
        <is>
          <t>Your price</t>
        </is>
      </c>
      <c r="E1" s="1" t="inlineStr">
        <is>
          <t>Margin</t>
        </is>
      </c>
      <c r="F1" s="1" t="inlineStr">
        <is>
          <t>Markup</t>
        </is>
      </c>
      <c r="G1" s="1" t="inlineStr">
        <is>
          <t>Vs keystone</t>
        </is>
      </c>
      <c r="H1" s="1" t="inlineStr">
        <is>
          <t>Shrink</t>
        </is>
      </c>
      <c r="I1" s="1" t="inlineStr">
        <is>
          <t>50% after shrink</t>
        </is>
      </c>
    </row>
    <row r="2">
      <c r="A2" t="inlineStr">
        <is>
          <t>Local blueberry jam</t>
        </is>
      </c>
      <c r="B2" s="2" t="n">
        <v>4.5</v>
      </c>
      <c r="C2" s="2">
        <f>B2*2</f>
        <v>9</v>
      </c>
      <c r="D2" s="2" t="n">
        <v>8.99</v>
      </c>
      <c r="E2" s="3">
        <f>IF(D2=0,"",(D2-B2)/D2)</f>
        <v>0.49944382647386</v>
      </c>
      <c r="F2" s="3">
        <f>IF(B2=0,"",(D2-B2)/B2)</f>
        <v>0.997777777777778</v>
      </c>
      <c r="G2" s="2">
        <f>D2-C2</f>
        <v>-0.00999999999999979</v>
      </c>
      <c r="H2" s="3" t="n">
        <v>0.02</v>
      </c>
      <c r="I2" s="2">
        <f>B2/((1-H2)*0.5)</f>
        <v>9.18367346938776</v>
      </c>
    </row>
    <row r="3">
      <c r="A3" t="inlineStr">
        <is>
          <t>Cola, 20 oz</t>
        </is>
      </c>
      <c r="B3" s="2" t="n">
        <v>1.15</v>
      </c>
      <c r="C3" s="2">
        <f>B3*2</f>
        <v>2.3</v>
      </c>
      <c r="D3" s="2" t="n">
        <v>2.49</v>
      </c>
      <c r="E3" s="3">
        <f>IF(D3=0,"",(D3-B3)/D3)</f>
        <v>0.538152610441767</v>
      </c>
      <c r="F3" s="3">
        <f>IF(B3=0,"",(D3-B3)/B3)</f>
        <v>1.16521739130435</v>
      </c>
      <c r="G3" s="2">
        <f>D3-C3</f>
        <v>0.19</v>
      </c>
      <c r="H3" s="3" t="n">
        <v>0.01</v>
      </c>
      <c r="I3" s="2">
        <f>B3/((1-H3)*0.5)</f>
        <v>2.32323232323232</v>
      </c>
    </row>
    <row r="4">
      <c r="A4" t="inlineStr">
        <is>
          <t>Water, 16.9 oz</t>
        </is>
      </c>
      <c r="B4" s="2" t="n">
        <v>0.18</v>
      </c>
      <c r="C4" s="2">
        <f>B4*2</f>
        <v>0.36</v>
      </c>
      <c r="D4" s="2" t="n">
        <v>1.29</v>
      </c>
      <c r="E4" s="3">
        <f>IF(D4=0,"",(D4-B4)/D4)</f>
        <v>0.86046511627907</v>
      </c>
      <c r="F4" s="3">
        <f>IF(B4=0,"",(D4-B4)/B4)</f>
        <v>6.16666666666667</v>
      </c>
      <c r="G4" s="2">
        <f>D4-C4</f>
        <v>0.93</v>
      </c>
      <c r="H4" s="3" t="n">
        <v>0.01</v>
      </c>
      <c r="I4" s="2">
        <f>B4/((1-H4)*0.5)</f>
        <v>0.363636363636364</v>
      </c>
    </row>
    <row r="5">
      <c r="A5" t="inlineStr">
        <is>
          <t>Milk, gallon</t>
        </is>
      </c>
      <c r="B5" s="2" t="n">
        <v>3.1</v>
      </c>
      <c r="C5" s="2">
        <f>B5*2</f>
        <v>6.2</v>
      </c>
      <c r="D5" s="2" t="n">
        <v>4.29</v>
      </c>
      <c r="E5" s="3">
        <f>IF(D5=0,"",(D5-B5)/D5)</f>
        <v>0.277389277389277</v>
      </c>
      <c r="F5" s="3">
        <f>IF(B5=0,"",(D5-B5)/B5)</f>
        <v>0.383870967741935</v>
      </c>
      <c r="G5" s="2">
        <f>D5-C5</f>
        <v>-1.91</v>
      </c>
      <c r="H5" s="3" t="n">
        <v>0.03</v>
      </c>
      <c r="I5" s="2">
        <f>B5/((1-H5)*0.5)</f>
        <v>6.39175257731959</v>
      </c>
    </row>
    <row r="6">
      <c r="A6" t="inlineStr">
        <is>
          <t>Local bread, loaf</t>
        </is>
      </c>
      <c r="B6" s="2" t="n">
        <v>3.25</v>
      </c>
      <c r="C6" s="2">
        <f>B6*2</f>
        <v>6.5</v>
      </c>
      <c r="D6" s="2" t="n">
        <v>6.49</v>
      </c>
      <c r="E6" s="3">
        <f>IF(D6=0,"",(D6-B6)/D6)</f>
        <v>0.499229583975347</v>
      </c>
      <c r="F6" s="3">
        <f>IF(B6=0,"",(D6-B6)/B6)</f>
        <v>0.996923076923077</v>
      </c>
      <c r="G6" s="2">
        <f>D6-C6</f>
        <v>-0.00999999999999979</v>
      </c>
      <c r="H6" s="3" t="n">
        <v>0.08</v>
      </c>
      <c r="I6" s="2">
        <f>B6/((1-H6)*0.5)</f>
        <v>7.06521739130435</v>
      </c>
    </row>
    <row r="7">
      <c r="A7" t="inlineStr">
        <is>
          <t>Coffee, 16 oz cup</t>
        </is>
      </c>
      <c r="B7" s="2" t="n">
        <v>0.55</v>
      </c>
      <c r="C7" s="2">
        <f>B7*2</f>
        <v>1.1</v>
      </c>
      <c r="D7" s="2" t="n">
        <v>2.25</v>
      </c>
      <c r="E7" s="3">
        <f>IF(D7=0,"",(D7-B7)/D7)</f>
        <v>0.755555555555556</v>
      </c>
      <c r="F7" s="3">
        <f>IF(B7=0,"",(D7-B7)/B7)</f>
        <v>3.09090909090909</v>
      </c>
      <c r="G7" s="2">
        <f>D7-C7</f>
        <v>1.15</v>
      </c>
      <c r="H7" s="3" t="n">
        <v>0.02</v>
      </c>
      <c r="I7" s="2">
        <f>B7/((1-H7)*0.5)</f>
        <v>1.12244897959184</v>
      </c>
    </row>
    <row r="8"/>
    <row r="9"/>
    <row r="10">
      <c r="A10" s="4" t="inlineStr">
        <is>
          <t>Keystone doubles the cost: a 100% markup and a 50% margin. The last column is the price that still leaves 50% after the share you lose to shrink.</t>
        </is>
      </c>
    </row>
  </sheetData>
  <conditionalFormatting sqref="G2:G100">
    <cfRule type="cellIs" priority="1" operator="lessThan" dxfId="0">
      <formula>0</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5" t="inlineStr">
        <is>
          <t>Keystone pricing calculator</t>
        </is>
      </c>
    </row>
    <row r="2" ht="15" customHeight="1">
      <c r="A2" s="6" t="inlineStr">
        <is>
          <t>From the article: https://www.tarostack.com/articles/keystone-pricing</t>
        </is>
      </c>
    </row>
    <row r="3" ht="15" customHeight="1">
      <c r="A3" s="6" t="inlineStr"/>
    </row>
    <row r="4" ht="45" customHeight="1">
      <c r="A4" s="6" t="inlineStr">
        <is>
          <t>Keystone: each item's cost, the keystone price, your price, the margin and markup at your price, how far your price sits above or below keystone (red when below), and the price that keeps a 50% margin after shrink.</t>
        </is>
      </c>
    </row>
    <row r="5" ht="15" customHeight="1">
      <c r="A5" s="6" t="inlineStr">
        <is>
          <t>The example is the article's made-up corner store.</t>
        </is>
      </c>
    </row>
    <row r="6" ht="15" customHeight="1">
      <c r="A6" s="6" t="inlineStr"/>
    </row>
    <row r="7" ht="15" customHeight="1">
      <c r="A7" s="6" t="inlineStr">
        <is>
          <t>Works in Excel (2010 and later), Google Sheets, LibreOffice and Numbers. No macros.</t>
        </is>
      </c>
    </row>
    <row r="8" ht="30" customHeight="1">
      <c r="A8" s="6"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