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Inputs" sheetId="2" state="visible" r:id="rId2"/>
    <sheet xmlns:r="http://schemas.openxmlformats.org/officeDocument/2006/relationships" name="Products" sheetId="3" state="visible" r:id="rId3"/>
    <sheet xmlns:r="http://schemas.openxmlformats.org/officeDocument/2006/relationships" name="Month" sheetId="4" state="visible" r:id="rId4"/>
  </sheets>
  <definedNames>
    <definedName name="_xlnm.Print_Titles" localSheetId="3">'Month'!$1:$1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0.0%"/>
  </numFmts>
  <fonts count="4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Coffee roasting business: a month's profit</t>
        </is>
      </c>
    </row>
    <row r="2">
      <c r="A2" s="2" t="inlineStr">
        <is>
          <t>From the article: https://www.tarostack.com/articles/is-a-coffee-roasting-business-profitable</t>
        </is>
      </c>
    </row>
    <row r="3">
      <c r="A3" s="2" t="inlineStr"/>
    </row>
    <row r="4">
      <c r="A4" s="2" t="inlineStr">
        <is>
          <t>Inputs: green coffee cost, roast loss and samples give the cost of a kilogram of roasted coffee.</t>
        </is>
      </c>
    </row>
    <row r="5">
      <c r="A5" s="2" t="inlineStr">
        <is>
          <t>Products: each bag's cost (coffee, bag, labor, gas, card fees) and what it contributes, at your volumes.</t>
        </is>
      </c>
    </row>
    <row r="6">
      <c r="A6" s="2" t="inlineStr">
        <is>
          <t>Month: contribution less fixed costs, the break-even in retail bags, and how much green to buy.</t>
        </is>
      </c>
    </row>
    <row r="7">
      <c r="A7" s="2" t="inlineStr">
        <is>
          <t>The example is a two-person roastery made up for these articles. Every number is an example to replace with your own.</t>
        </is>
      </c>
    </row>
    <row r="8">
      <c r="A8" s="2" t="inlineStr"/>
    </row>
    <row r="9">
      <c r="A9" s="2" t="inlineStr">
        <is>
          <t>Works in Excel (2010 and later), Google Sheets, LibreOffice and Numbers. No macros.</t>
        </is>
      </c>
    </row>
    <row r="10">
      <c r="A10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2" customWidth="1" min="2" max="2"/>
    <col width="50" customWidth="1" min="3" max="3"/>
  </cols>
  <sheetData>
    <row r="1">
      <c r="A1" s="3" t="inlineStr">
        <is>
          <t>Input</t>
        </is>
      </c>
      <c r="B1" s="3" t="inlineStr">
        <is>
          <t>Value</t>
        </is>
      </c>
      <c r="C1" s="3" t="inlineStr">
        <is>
          <t>Note</t>
        </is>
      </c>
    </row>
    <row r="2">
      <c r="A2" t="inlineStr">
        <is>
          <t>Green coffee, landed, per kg</t>
        </is>
      </c>
      <c r="B2" s="4" t="n">
        <v>6.1</v>
      </c>
      <c r="C2" t="inlineStr">
        <is>
          <t>From the roast loss article's Brazil lot</t>
        </is>
      </c>
    </row>
    <row r="3">
      <c r="A3" t="inlineStr">
        <is>
          <t>Roast loss</t>
        </is>
      </c>
      <c r="B3" s="5" t="n">
        <v>0.153</v>
      </c>
      <c r="C3" t="inlineStr">
        <is>
          <t>Average for that lot</t>
        </is>
      </c>
    </row>
    <row r="4">
      <c r="A4" t="inlineStr">
        <is>
          <t>Coffee that goes to samples and cupping</t>
        </is>
      </c>
      <c r="B4" s="5" t="n">
        <v>0.01</v>
      </c>
      <c r="C4" t="inlineStr"/>
    </row>
    <row r="5">
      <c r="A5" s="6" t="inlineStr">
        <is>
          <t>Roasted coffee cost per kg</t>
        </is>
      </c>
      <c r="B5" s="7">
        <f>B2/(1-B3)/(1-B4)</f>
        <v>7.27463537380893</v>
      </c>
      <c r="C5" t="inlineStr">
        <is>
          <t>Divide, never add the percentage</t>
        </is>
      </c>
    </row>
    <row r="6">
      <c r="A6" t="inlineStr">
        <is>
          <t>Labor rate per hour</t>
        </is>
      </c>
      <c r="B6" s="4" t="n">
        <v>20</v>
      </c>
      <c r="C6" t="inlineStr"/>
    </row>
    <row r="7">
      <c r="A7" t="inlineStr">
        <is>
          <t>Gas and roaster upkeep per kg roasted</t>
        </is>
      </c>
      <c r="B7" s="4" t="n">
        <v>0.59</v>
      </c>
      <c r="C7" t="inlineStr">
        <is>
          <t>$0.20 a 12 oz bag</t>
        </is>
      </c>
    </row>
    <row r="8">
      <c r="A8" t="inlineStr">
        <is>
          <t>Card fees on retail sales</t>
        </is>
      </c>
      <c r="B8" s="5" t="n">
        <v>0.03</v>
      </c>
      <c r="C8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0" customWidth="1" min="2" max="2"/>
    <col width="9" customWidth="1" min="3" max="3"/>
    <col width="11" customWidth="1" min="4" max="4"/>
    <col width="9" customWidth="1" min="5" max="5"/>
    <col width="11" customWidth="1" min="6" max="6"/>
    <col width="9" customWidth="1" min="7" max="7"/>
    <col width="8" customWidth="1" min="8" max="8"/>
    <col width="9" customWidth="1" min="9" max="9"/>
    <col width="11" customWidth="1" min="10" max="10"/>
    <col width="13" customWidth="1" min="11" max="11"/>
    <col width="14" customWidth="1" min="12" max="12"/>
  </cols>
  <sheetData>
    <row r="1">
      <c r="A1" s="3" t="inlineStr">
        <is>
          <t>Product</t>
        </is>
      </c>
      <c r="B1" s="3" t="inlineStr">
        <is>
          <t>kg of coffee</t>
        </is>
      </c>
      <c r="C1" s="3" t="inlineStr">
        <is>
          <t>Price</t>
        </is>
      </c>
      <c r="D1" s="3" t="inlineStr">
        <is>
          <t>Bags a month</t>
        </is>
      </c>
      <c r="E1" s="3" t="inlineStr">
        <is>
          <t>Coffee</t>
        </is>
      </c>
      <c r="F1" s="3" t="inlineStr">
        <is>
          <t>Bag and label</t>
        </is>
      </c>
      <c r="G1" s="3" t="inlineStr">
        <is>
          <t>Labor</t>
        </is>
      </c>
      <c r="H1" s="3" t="inlineStr">
        <is>
          <t>Gas</t>
        </is>
      </c>
      <c r="I1" s="3" t="inlineStr">
        <is>
          <t>Card fees</t>
        </is>
      </c>
      <c r="J1" s="3" t="inlineStr">
        <is>
          <t>Cost per bag</t>
        </is>
      </c>
      <c r="K1" s="3" t="inlineStr">
        <is>
          <t>Contribution per bag</t>
        </is>
      </c>
      <c r="L1" s="3" t="inlineStr">
        <is>
          <t>Contribution a month</t>
        </is>
      </c>
    </row>
    <row r="2">
      <c r="A2" t="inlineStr">
        <is>
          <t>12 oz bag, retail</t>
        </is>
      </c>
      <c r="B2" t="n">
        <v>0.34</v>
      </c>
      <c r="C2" s="4" t="n">
        <v>18</v>
      </c>
      <c r="D2" t="n">
        <v>300</v>
      </c>
      <c r="E2" s="4">
        <f>B2*Inputs!$B$5</f>
        <v>2.47337602709504</v>
      </c>
      <c r="F2" s="4" t="n">
        <v>0.48</v>
      </c>
      <c r="G2" s="4">
        <f>2/60*Inputs!$B$6</f>
        <v>0.666666666666667</v>
      </c>
      <c r="H2" s="4">
        <f>B2*Inputs!$B$7</f>
        <v>0.2006</v>
      </c>
      <c r="I2" s="4">
        <f>C2*Inputs!$B$8*1</f>
        <v>0.54</v>
      </c>
      <c r="J2" s="4">
        <f>SUM(E2:I2)</f>
        <v>4.3606426937617</v>
      </c>
      <c r="K2" s="4">
        <f>C2-J2</f>
        <v>13.6393573062383</v>
      </c>
      <c r="L2" s="4">
        <f>K2*D2</f>
        <v>4091.80719187149</v>
      </c>
    </row>
    <row r="3">
      <c r="A3" t="inlineStr">
        <is>
          <t>5 lb bag, wholesale</t>
        </is>
      </c>
      <c r="B3" t="n">
        <v>2.268</v>
      </c>
      <c r="C3" s="4" t="n">
        <v>46.25</v>
      </c>
      <c r="D3" t="n">
        <v>60</v>
      </c>
      <c r="E3" s="4">
        <f>B3*Inputs!$B$5</f>
        <v>16.4988730277986</v>
      </c>
      <c r="F3" s="4" t="n">
        <v>1.1</v>
      </c>
      <c r="G3" s="4">
        <f>4.5/60*Inputs!$B$6</f>
        <v>1.5</v>
      </c>
      <c r="H3" s="4">
        <f>B3*Inputs!$B$7</f>
        <v>1.33812</v>
      </c>
      <c r="I3" s="4">
        <f>C3*Inputs!$B$8*0</f>
        <v>0</v>
      </c>
      <c r="J3" s="4">
        <f>SUM(E3:I3)</f>
        <v>20.4369930277986</v>
      </c>
      <c r="K3" s="4">
        <f>C3-J3</f>
        <v>25.8130069722014</v>
      </c>
      <c r="L3" s="4">
        <f>K3*D3</f>
        <v>1548.78041833208</v>
      </c>
    </row>
    <row r="4">
      <c r="A4" s="6" t="inlineStr">
        <is>
          <t>Total</t>
        </is>
      </c>
      <c r="D4">
        <f>SUM(D2:D3)</f>
        <v>360</v>
      </c>
      <c r="L4" s="7">
        <f>SUM(L2:L3)</f>
        <v>5640.58761020357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2" customWidth="1" min="2" max="2"/>
    <col width="40" customWidth="1" min="3" max="3"/>
  </cols>
  <sheetData>
    <row r="1">
      <c r="A1" s="3" t="inlineStr"/>
      <c r="B1" s="3" t="inlineStr">
        <is>
          <t>Amount</t>
        </is>
      </c>
      <c r="C1" s="3" t="inlineStr">
        <is>
          <t>Note</t>
        </is>
      </c>
    </row>
    <row r="2">
      <c r="A2" t="inlineStr">
        <is>
          <t>Sales</t>
        </is>
      </c>
      <c r="B2" s="4">
        <f>Products!C2*Products!D2+Products!C3*Products!D3</f>
        <v>8175</v>
      </c>
      <c r="C2" t="inlineStr"/>
    </row>
    <row r="3">
      <c r="A3" t="inlineStr">
        <is>
          <t>Contribution from both products</t>
        </is>
      </c>
      <c r="B3" s="4">
        <f>Products!L4</f>
        <v>5640.58761020357</v>
      </c>
      <c r="C3" t="inlineStr">
        <is>
          <t>Sales less the cost of each bag</t>
        </is>
      </c>
    </row>
    <row r="4">
      <c r="A4" t="inlineStr">
        <is>
          <t>Rent, shared roastery space</t>
        </is>
      </c>
      <c r="B4" s="4" t="n">
        <v>1200</v>
      </c>
      <c r="C4" t="inlineStr"/>
    </row>
    <row r="5">
      <c r="A5" t="inlineStr">
        <is>
          <t>Insurance</t>
        </is>
      </c>
      <c r="B5" s="4" t="n">
        <v>150</v>
      </c>
      <c r="C5" t="inlineStr"/>
    </row>
    <row r="6">
      <c r="A6" t="inlineStr">
        <is>
          <t>Software and website</t>
        </is>
      </c>
      <c r="B6" s="4" t="n">
        <v>150</v>
      </c>
      <c r="C6" t="inlineStr"/>
    </row>
    <row r="7">
      <c r="A7" t="inlineStr">
        <is>
          <t>Equipment loan</t>
        </is>
      </c>
      <c r="B7" s="4" t="n">
        <v>450</v>
      </c>
      <c r="C7" t="inlineStr"/>
    </row>
    <row r="8">
      <c r="A8" t="inlineStr">
        <is>
          <t>Utilities</t>
        </is>
      </c>
      <c r="B8" s="4" t="n">
        <v>200</v>
      </c>
      <c r="C8" t="inlineStr"/>
    </row>
    <row r="9">
      <c r="A9" t="inlineStr">
        <is>
          <t>Marketing and samples</t>
        </is>
      </c>
      <c r="B9" s="4" t="n">
        <v>250</v>
      </c>
      <c r="C9" t="inlineStr"/>
    </row>
    <row r="10">
      <c r="A10" s="6" t="inlineStr">
        <is>
          <t>Fixed costs</t>
        </is>
      </c>
      <c r="B10" s="7">
        <f>SUM(B4:B9)</f>
        <v>2400</v>
      </c>
      <c r="C10" t="inlineStr"/>
    </row>
    <row r="11">
      <c r="A11" s="6" t="inlineStr">
        <is>
          <t>Profit before the owner's pay beyond roasting hours, and tax</t>
        </is>
      </c>
      <c r="B11" s="7">
        <f>B3-B10</f>
        <v>3240.58761020357</v>
      </c>
      <c r="C11" t="inlineStr"/>
    </row>
    <row r="12">
      <c r="A12" t="inlineStr">
        <is>
          <t>Retail bags a month to break even, with no wholesale</t>
        </is>
      </c>
      <c r="B12">
        <f>ROUNDUP(B10/Products!K2,0)</f>
        <v>176</v>
      </c>
      <c r="C12" t="inlineStr"/>
    </row>
    <row r="13">
      <c r="A13" t="inlineStr">
        <is>
          <t>Roasted coffee a month, kg</t>
        </is>
      </c>
      <c r="B13" s="8">
        <f>Products!B2*Products!D2+Products!B3*Products!D3</f>
        <v>238.08</v>
      </c>
      <c r="C13" t="inlineStr"/>
    </row>
    <row r="14">
      <c r="A14" t="inlineStr">
        <is>
          <t>Green coffee a month, kg</t>
        </is>
      </c>
      <c r="B14" s="8">
        <f>B13/(1-Inputs!B3)/(1-Inputs!B4)</f>
        <v>283.925440950234</v>
      </c>
      <c r="C14" t="inlineStr">
        <is>
          <t>About this many kg to buy</t>
        </is>
      </c>
    </row>
  </sheetData>
  <printOptions gridLines="1"/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