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Hand-dipped incense, pack of 20 sticks, direct</t>
        </is>
      </c>
      <c r="B2" s="3" t="n">
        <v>8</v>
      </c>
      <c r="C2" s="3" t="n">
        <v>3.3</v>
      </c>
      <c r="D2" s="3">
        <f>IF(OR(B2="",C2=""),"",B2-C2)</f>
        <v>4.7</v>
      </c>
      <c r="E2" s="4">
        <f>IF(OR(D2="",N(B2)=0),"",D2/B2)</f>
        <v>0.5875</v>
      </c>
      <c r="F2" s="5" t="n">
        <v>400</v>
      </c>
    </row>
    <row r="3">
      <c r="A3" t="inlineStr">
        <is>
          <t>Incense stick packs to shops</t>
        </is>
      </c>
      <c r="B3" s="6" t="n">
        <v>4.25</v>
      </c>
      <c r="C3" s="6" t="n">
        <v>2.87</v>
      </c>
      <c r="D3" s="6">
        <f>IF(OR(B3="",C3=""),"",B3-C3)</f>
        <v>1.38</v>
      </c>
      <c r="E3" s="7">
        <f>IF(OR(D3="",N(B3)=0),"",D3/B3)</f>
        <v>0.324705882352941</v>
      </c>
      <c r="F3" t="n">
        <v>600</v>
      </c>
    </row>
    <row r="4">
      <c r="A4" t="inlineStr">
        <is>
          <t>Hand-rolled cones, box of 12</t>
        </is>
      </c>
      <c r="B4" s="6" t="n">
        <v>10</v>
      </c>
      <c r="C4" s="6" t="n">
        <v>4.87</v>
      </c>
      <c r="D4" s="6">
        <f>IF(OR(B4="",C4=""),"",B4-C4)</f>
        <v>5.13</v>
      </c>
      <c r="E4" s="7">
        <f>IF(OR(D4="",N(B4)=0),"",D4/B4)</f>
        <v>0.513</v>
      </c>
      <c r="F4" t="n">
        <v>150</v>
      </c>
    </row>
    <row r="5">
      <c r="A5" t="inlineStr">
        <is>
          <t>Ceramic incense holder, bought in</t>
        </is>
      </c>
      <c r="B5" s="6" t="n">
        <v>12</v>
      </c>
      <c r="C5" s="6" t="n">
        <v>5.22</v>
      </c>
      <c r="D5" s="6">
        <f>IF(OR(B5="",C5=""),"",B5-C5)</f>
        <v>6.78</v>
      </c>
      <c r="E5" s="7">
        <f>IF(OR(D5="",N(B5)=0),"",D5/B5)</f>
        <v>0.565</v>
      </c>
      <c r="F5" t="n">
        <v>60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Hand-dipped incense, pack of 20 sticks, direct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Incense stick packs to shops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Hand-rolled cones, box of 12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Ceramic incense holder, bought in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1200.5</v>
      </c>
      <c r="D25" s="11">
        <f>SUMPRODUCT(Products!$B$2:$B$21,D4:D23)</f>
        <v>1594</v>
      </c>
      <c r="E25" s="11">
        <f>SUMPRODUCT(Products!$B$2:$B$21,E4:E23)</f>
        <v>1997.5</v>
      </c>
      <c r="F25" s="11">
        <f>SUMPRODUCT(Products!$B$2:$B$21,F4:F23)</f>
        <v>2391</v>
      </c>
      <c r="G25" s="11">
        <f>SUMPRODUCT(Products!$B$2:$B$21,G4:G23)</f>
        <v>3188</v>
      </c>
      <c r="H25" s="11">
        <f>SUMPRODUCT(Products!$B$2:$B$21,H4:H23)</f>
        <v>3985</v>
      </c>
      <c r="I25" s="11">
        <f>SUMPRODUCT(Products!$B$2:$B$21,I4:I23)</f>
        <v>4782</v>
      </c>
      <c r="J25" s="11">
        <f>SUMPRODUCT(Products!$B$2:$B$21,J4:J23)</f>
        <v>5579</v>
      </c>
      <c r="K25" s="11">
        <f>SUMPRODUCT(Products!$B$2:$B$21,K4:K23)</f>
        <v>6376</v>
      </c>
      <c r="L25" s="11">
        <f>SUMPRODUCT(Products!$B$2:$B$21,L4:L23)</f>
        <v>7173</v>
      </c>
      <c r="M25" s="11">
        <f>SUMPRODUCT(Products!$B$2:$B$21,M4:M23)</f>
        <v>7970</v>
      </c>
      <c r="N25" s="11">
        <f>SUMPRODUCT(Products!$B$2:$B$21,N4:N23)</f>
        <v>7970</v>
      </c>
      <c r="O25" s="11">
        <f>SUM(C25:N25)</f>
        <v>54206</v>
      </c>
    </row>
    <row r="26">
      <c r="A26" s="9" t="inlineStr">
        <is>
          <t>Contribution</t>
        </is>
      </c>
      <c r="C26" s="11">
        <f>SUMPRODUCT(Products!$D$2:$D$21,C4:C23)</f>
        <v>585.21</v>
      </c>
      <c r="D26" s="11">
        <f>SUMPRODUCT(Products!$D$2:$D$21,D4:D23)</f>
        <v>776.86</v>
      </c>
      <c r="E26" s="11">
        <f>SUMPRODUCT(Products!$D$2:$D$21,E4:E23)</f>
        <v>973.64</v>
      </c>
      <c r="F26" s="11">
        <f>SUMPRODUCT(Products!$D$2:$D$21,F4:F23)</f>
        <v>1165.29</v>
      </c>
      <c r="G26" s="11">
        <f>SUMPRODUCT(Products!$D$2:$D$21,G4:G23)</f>
        <v>1553.72</v>
      </c>
      <c r="H26" s="11">
        <f>SUMPRODUCT(Products!$D$2:$D$21,H4:H23)</f>
        <v>1942.15</v>
      </c>
      <c r="I26" s="11">
        <f>SUMPRODUCT(Products!$D$2:$D$21,I4:I23)</f>
        <v>2330.58</v>
      </c>
      <c r="J26" s="11">
        <f>SUMPRODUCT(Products!$D$2:$D$21,J4:J23)</f>
        <v>2719.01</v>
      </c>
      <c r="K26" s="11">
        <f>SUMPRODUCT(Products!$D$2:$D$21,K4:K23)</f>
        <v>3107.44</v>
      </c>
      <c r="L26" s="11">
        <f>SUMPRODUCT(Products!$D$2:$D$21,L4:L23)</f>
        <v>3495.87</v>
      </c>
      <c r="M26" s="11">
        <f>SUMPRODUCT(Products!$D$2:$D$21,M4:M23)</f>
        <v>3884.3</v>
      </c>
      <c r="N26" s="11">
        <f>SUMPRODUCT(Products!$D$2:$D$21,N4:N23)</f>
        <v>3884.3</v>
      </c>
      <c r="O26" s="11">
        <f>SUM(C26:N26)</f>
        <v>26418.37</v>
      </c>
    </row>
    <row r="27">
      <c r="A27" s="9" t="inlineStr">
        <is>
          <t>Fixed costs</t>
        </is>
      </c>
      <c r="C27" s="11">
        <f>'Fixed costs'!$B$22</f>
        <v>625</v>
      </c>
      <c r="D27" s="11">
        <f>'Fixed costs'!$B$22</f>
        <v>625</v>
      </c>
      <c r="E27" s="11">
        <f>'Fixed costs'!$B$22</f>
        <v>625</v>
      </c>
      <c r="F27" s="11">
        <f>'Fixed costs'!$B$22</f>
        <v>625</v>
      </c>
      <c r="G27" s="11">
        <f>'Fixed costs'!$B$22</f>
        <v>625</v>
      </c>
      <c r="H27" s="11">
        <f>'Fixed costs'!$B$22</f>
        <v>625</v>
      </c>
      <c r="I27" s="11">
        <f>'Fixed costs'!$B$22</f>
        <v>625</v>
      </c>
      <c r="J27" s="11">
        <f>'Fixed costs'!$B$22</f>
        <v>625</v>
      </c>
      <c r="K27" s="11">
        <f>'Fixed costs'!$B$22</f>
        <v>625</v>
      </c>
      <c r="L27" s="11">
        <f>'Fixed costs'!$B$22</f>
        <v>625</v>
      </c>
      <c r="M27" s="11">
        <f>'Fixed costs'!$B$22</f>
        <v>625</v>
      </c>
      <c r="N27" s="11">
        <f>'Fixed costs'!$B$22</f>
        <v>625</v>
      </c>
      <c r="O27" s="11">
        <f>SUM(C27:N27)</f>
        <v>7500</v>
      </c>
    </row>
    <row r="28">
      <c r="A28" s="9" t="inlineStr">
        <is>
          <t>Profit</t>
        </is>
      </c>
      <c r="C28" s="11">
        <f>C26-C27</f>
        <v>-39.79</v>
      </c>
      <c r="D28" s="11">
        <f>D26-D27</f>
        <v>151.86</v>
      </c>
      <c r="E28" s="11">
        <f>E26-E27</f>
        <v>348.64</v>
      </c>
      <c r="F28" s="11">
        <f>F26-F27</f>
        <v>540.29</v>
      </c>
      <c r="G28" s="11">
        <f>G26-G27</f>
        <v>928.72</v>
      </c>
      <c r="H28" s="11">
        <f>H26-H27</f>
        <v>1317.15</v>
      </c>
      <c r="I28" s="11">
        <f>I26-I27</f>
        <v>1705.58</v>
      </c>
      <c r="J28" s="11">
        <f>J26-J27</f>
        <v>2094.01</v>
      </c>
      <c r="K28" s="11">
        <f>K26-K27</f>
        <v>2482.44</v>
      </c>
      <c r="L28" s="11">
        <f>L26-L27</f>
        <v>2870.87</v>
      </c>
      <c r="M28" s="11">
        <f>M26-M27</f>
        <v>3259.3</v>
      </c>
      <c r="N28" s="11">
        <f>N26-N27</f>
        <v>3259.3</v>
      </c>
      <c r="O28" s="11">
        <f>SUM(C28:N28)</f>
        <v>18918.37</v>
      </c>
    </row>
    <row r="29">
      <c r="A29" s="9" t="inlineStr">
        <is>
          <t>Cash, start of year to date</t>
        </is>
      </c>
      <c r="C29" s="11">
        <f>C28</f>
        <v>-39.79</v>
      </c>
      <c r="D29" s="11">
        <f>C29+D28</f>
        <v>112.07</v>
      </c>
      <c r="E29" s="11">
        <f>D29+E28</f>
        <v>460.71</v>
      </c>
      <c r="F29" s="11">
        <f>E29+F28</f>
        <v>1001</v>
      </c>
      <c r="G29" s="11">
        <f>F29+G28</f>
        <v>1929.72</v>
      </c>
      <c r="H29" s="11">
        <f>G29+H28</f>
        <v>3246.87</v>
      </c>
      <c r="I29" s="11">
        <f>H29+I28</f>
        <v>4952.45</v>
      </c>
      <c r="J29" s="11">
        <f>I29+J28</f>
        <v>7046.46</v>
      </c>
      <c r="K29" s="11">
        <f>J29+K28</f>
        <v>9528.9</v>
      </c>
      <c r="L29" s="11">
        <f>K29+L28</f>
        <v>12399.77</v>
      </c>
      <c r="M29" s="11">
        <f>L29+M28</f>
        <v>15659.07</v>
      </c>
      <c r="N29" s="11">
        <f>M29+N28</f>
        <v>18918.37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-39.79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150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 and samples</t>
        </is>
      </c>
      <c r="B4" s="13" t="n">
        <v>200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Dipping trays and drying racks</t>
        </is>
      </c>
      <c r="B2" s="13" t="n">
        <v>300</v>
      </c>
    </row>
    <row r="3">
      <c r="A3" t="inlineStr">
        <is>
          <t>Fragrance oil library</t>
        </is>
      </c>
      <c r="B3" s="13" t="n">
        <v>800</v>
      </c>
    </row>
    <row r="4">
      <c r="A4" t="inlineStr">
        <is>
          <t>Unscented stick blanks, first order</t>
        </is>
      </c>
      <c r="B4" s="13" t="n">
        <v>300</v>
      </c>
    </row>
    <row r="5">
      <c r="A5" t="inlineStr">
        <is>
          <t>Cone molds and powders</t>
        </is>
      </c>
      <c r="B5" s="13" t="n">
        <v>250</v>
      </c>
    </row>
    <row r="6">
      <c r="A6" t="inlineStr">
        <is>
          <t>Tubes, boxes and labels, first order</t>
        </is>
      </c>
      <c r="B6" s="13" t="n">
        <v>500</v>
      </c>
    </row>
    <row r="7">
      <c r="A7" t="inlineStr">
        <is>
          <t>Label design</t>
        </is>
      </c>
      <c r="B7" s="13" t="n">
        <v>300</v>
      </c>
    </row>
    <row r="8">
      <c r="A8" t="inlineStr">
        <is>
          <t>Market display</t>
        </is>
      </c>
      <c r="B8" s="13" t="n">
        <v>450</v>
      </c>
    </row>
    <row r="9">
      <c r="A9" t="inlineStr">
        <is>
          <t>Website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3100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4600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Incense business plan: first-year numbers</t>
        </is>
      </c>
    </row>
    <row r="2" ht="15" customHeight="1">
      <c r="A2" s="2" t="inlineStr">
        <is>
          <t>From the article: https://www.tarostack.com/articles/incense-business-plan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