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tal" sheetId="1" state="visible" r:id="rId1"/>
    <sheet xmlns:r="http://schemas.openxmlformats.org/officeDocument/2006/relationships" name="Break-eve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'Capital'!$1:$1</definedName>
    <definedName name="_xlnm.Print_Titles" localSheetId="1">'Break-even'!$1:$1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-$#,##0"/>
    <numFmt numFmtId="165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2" fillId="0" borderId="0" pivotButton="0" quotePrefix="0" xfId="0"/>
    <xf numFmtId="9" fontId="0" fillId="3" borderId="0" pivotButton="0" quotePrefix="0" xfId="0"/>
    <xf numFmtId="165" fontId="0" fillId="3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" t="inlineStr">
        <is>
          <t>Uses</t>
        </is>
      </c>
      <c r="B1" s="1" t="inlineStr">
        <is>
          <t>Amount</t>
        </is>
      </c>
    </row>
    <row r="2">
      <c r="A2" t="inlineStr">
        <is>
          <t>Lease deposit and build-out</t>
        </is>
      </c>
      <c r="B2" s="2" t="n">
        <v>180000</v>
      </c>
    </row>
    <row r="3">
      <c r="A3" t="inlineStr">
        <is>
          <t>Coolers, freezers, shelving, registers</t>
        </is>
      </c>
      <c r="B3" s="2" t="n">
        <v>160000</v>
      </c>
    </row>
    <row r="4">
      <c r="A4" t="inlineStr">
        <is>
          <t>Opening inventory</t>
        </is>
      </c>
      <c r="B4" s="2" t="n">
        <v>90000</v>
      </c>
    </row>
    <row r="5">
      <c r="A5" t="inlineStr">
        <is>
          <t>Before opening: manager, legal, marketing</t>
        </is>
      </c>
      <c r="B5" s="2" t="n">
        <v>60000</v>
      </c>
    </row>
    <row r="6">
      <c r="A6" t="inlineStr">
        <is>
          <t>Working capital</t>
        </is>
      </c>
      <c r="B6" s="2" t="n">
        <v>50000</v>
      </c>
    </row>
    <row r="7">
      <c r="A7" s="3" t="inlineStr">
        <is>
          <t>Total to open</t>
        </is>
      </c>
      <c r="B7" s="4">
        <f>SUM(B2:B6)</f>
        <v>540000</v>
      </c>
    </row>
    <row r="8">
      <c r="B8" s="2" t="n"/>
    </row>
    <row r="9">
      <c r="A9" s="3" t="inlineStr">
        <is>
          <t>Sources</t>
        </is>
      </c>
      <c r="B9" s="2" t="n"/>
    </row>
    <row r="10">
      <c r="A10" t="inlineStr">
        <is>
          <t>Members</t>
        </is>
      </c>
      <c r="B10" s="5" t="n">
        <v>650</v>
      </c>
    </row>
    <row r="11">
      <c r="A11" t="inlineStr">
        <is>
          <t>Equity share a member</t>
        </is>
      </c>
      <c r="B11" s="6" t="n">
        <v>200</v>
      </c>
    </row>
    <row r="12">
      <c r="A12" t="inlineStr">
        <is>
          <t>Member equity</t>
        </is>
      </c>
      <c r="B12" s="2">
        <f>B10*B11</f>
        <v>130000</v>
      </c>
    </row>
    <row r="13">
      <c r="A13" t="inlineStr">
        <is>
          <t>Member loans</t>
        </is>
      </c>
      <c r="B13" s="2" t="n">
        <v>120000</v>
      </c>
    </row>
    <row r="14">
      <c r="A14" t="inlineStr">
        <is>
          <t>Grants and donations</t>
        </is>
      </c>
      <c r="B14" s="2" t="n">
        <v>40000</v>
      </c>
    </row>
    <row r="15">
      <c r="A15" t="inlineStr">
        <is>
          <t>Bank loan</t>
        </is>
      </c>
      <c r="B15" s="2" t="n">
        <v>250000</v>
      </c>
    </row>
    <row r="16">
      <c r="A16" s="3" t="inlineStr">
        <is>
          <t>Total raised</t>
        </is>
      </c>
      <c r="B16" s="4">
        <f>B12+SUM(B13:B15)</f>
        <v>540000</v>
      </c>
    </row>
    <row r="17">
      <c r="A17" s="3" t="inlineStr">
        <is>
          <t>Gap (to open minus raised)</t>
        </is>
      </c>
      <c r="B17" s="4">
        <f>B7-B16</f>
        <v>0</v>
      </c>
    </row>
    <row r="18">
      <c r="A18" t="inlineStr">
        <is>
          <t>More members to close the gap</t>
        </is>
      </c>
      <c r="B18">
        <f>IF(B17&lt;=0,0,ROUNDUP(B17/B11,0))</f>
        <v>0</v>
      </c>
    </row>
  </sheetData>
  <conditionalFormatting sqref="B17">
    <cfRule type="cellIs" priority="1" operator="greaterThan" dxfId="0">
      <formula>0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" t="inlineStr">
        <is>
          <t>Fixed costs a year</t>
        </is>
      </c>
      <c r="B1" s="1" t="inlineStr">
        <is>
          <t>Amount</t>
        </is>
      </c>
    </row>
    <row r="2">
      <c r="A2" t="inlineStr">
        <is>
          <t>Wages and benefits</t>
        </is>
      </c>
      <c r="B2" s="7" t="n">
        <v>260000</v>
      </c>
    </row>
    <row r="3">
      <c r="A3" t="inlineStr">
        <is>
          <t>Rent</t>
        </is>
      </c>
      <c r="B3" s="7" t="n">
        <v>48000</v>
      </c>
    </row>
    <row r="4">
      <c r="A4" t="inlineStr">
        <is>
          <t>Utilities</t>
        </is>
      </c>
      <c r="B4" s="7" t="n">
        <v>30000</v>
      </c>
    </row>
    <row r="5">
      <c r="A5" t="inlineStr">
        <is>
          <t>Loan payments</t>
        </is>
      </c>
      <c r="B5" s="7" t="n">
        <v>36000</v>
      </c>
    </row>
    <row r="6">
      <c r="A6" t="inlineStr">
        <is>
          <t>Insurance, software, other</t>
        </is>
      </c>
      <c r="B6" s="7" t="n">
        <v>40000</v>
      </c>
    </row>
    <row r="7">
      <c r="A7" s="3" t="inlineStr">
        <is>
          <t>Fixed costs a year</t>
        </is>
      </c>
      <c r="B7" s="8">
        <f>SUM(B2:B6)</f>
        <v>414000</v>
      </c>
    </row>
    <row r="8">
      <c r="A8" t="inlineStr">
        <is>
          <t>Gross margin</t>
        </is>
      </c>
      <c r="B8" s="9" t="n">
        <v>0.32</v>
      </c>
    </row>
    <row r="9">
      <c r="A9" t="inlineStr">
        <is>
          <t>Break-even sales a year</t>
        </is>
      </c>
      <c r="B9" s="7">
        <f>B7/B8</f>
        <v>1293750</v>
      </c>
    </row>
    <row r="10">
      <c r="A10" t="inlineStr">
        <is>
          <t>Break-even sales a week</t>
        </is>
      </c>
      <c r="B10" s="7">
        <f>B9/52</f>
        <v>24879.8076923077</v>
      </c>
    </row>
    <row r="11">
      <c r="A11" t="inlineStr">
        <is>
          <t>Share of sales from members</t>
        </is>
      </c>
      <c r="B11" s="9" t="n">
        <v>0.7</v>
      </c>
    </row>
    <row r="12">
      <c r="A12" t="inlineStr">
        <is>
          <t>A member household's spend a week</t>
        </is>
      </c>
      <c r="B12" s="10" t="n">
        <v>25</v>
      </c>
    </row>
    <row r="13">
      <c r="A13" s="3" t="inlineStr">
        <is>
          <t>Active members needed</t>
        </is>
      </c>
      <c r="B13" s="3">
        <f>ROUNDUP(B10*B11/B12,0)</f>
        <v>697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Food co-op: capital to open and members to break even</t>
        </is>
      </c>
    </row>
    <row r="2" ht="15" customHeight="1">
      <c r="A2" s="12" t="inlineStr">
        <is>
          <t>From the article: https://www.tarostack.com/articles/how-to-start-a-food-co-op</t>
        </is>
      </c>
    </row>
    <row r="3" ht="15" customHeight="1">
      <c r="A3" s="12" t="inlineStr"/>
    </row>
    <row r="4" ht="30" customHeight="1">
      <c r="A4" s="12" t="inlineStr">
        <is>
          <t>Capital: what opening costs, member equity and the other sources against it, the gap, and how many more members would close it.</t>
        </is>
      </c>
    </row>
    <row r="5" ht="30" customHeight="1">
      <c r="A5" s="12" t="inlineStr">
        <is>
          <t>Break-even: the yearly fixed costs and gross margin give break-even sales a year and a week, and the active members it takes, at the members' share of sales and a household's spend a week.</t>
        </is>
      </c>
    </row>
    <row r="6" ht="15" customHeight="1">
      <c r="A6" s="12" t="inlineStr">
        <is>
          <t>The example is the article's made-up Darlington, Wisconsin co-op.</t>
        </is>
      </c>
    </row>
    <row r="7" ht="15" customHeight="1">
      <c r="A7" s="12" t="inlineStr"/>
    </row>
    <row r="8" ht="15" customHeight="1">
      <c r="A8" s="12" t="inlineStr">
        <is>
          <t>Works in Excel (2010 and later), Google Sheets, LibreOffice and Numbers. No macros.</t>
        </is>
      </c>
    </row>
    <row r="9" ht="30" customHeight="1">
      <c r="A9" s="1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