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 xmlns:r="http://schemas.openxmlformats.org/officeDocument/2006/relationships" name="Read me" sheetId="2" state="visible" r:id="rId2"/>
  </sheets>
  <definedNames>
    <definedName name="_xlnm.Print_Titles" localSheetId="0">'Calculator'!$1:$1</definedName>
  </definedNames>
  <calcPr calcId="124519" fullCalcOnLoad="1"/>
</workbook>
</file>

<file path=xl/styles.xml><?xml version="1.0" encoding="utf-8"?>
<styleSheet xmlns="http://schemas.openxmlformats.org/spreadsheetml/2006/main">
  <numFmts count="3">
    <numFmt numFmtId="164" formatCode="0.0"/>
    <numFmt numFmtId="165" formatCode="$#,##0.00"/>
    <numFmt numFmtId="166" formatCode="$#,##0"/>
  </numFmts>
  <fonts count="4">
    <font>
      <name val="Calibri"/>
      <family val="2"/>
      <color theme="1"/>
      <sz val="11"/>
      <scheme val="minor"/>
    </font>
    <font>
      <b val="1"/>
      <sz val="13"/>
    </font>
    <font>
      <b val="1"/>
    </font>
    <font>
      <b val="1"/>
      <color rgb="00533787"/>
      <sz val="14"/>
    </font>
  </fonts>
  <fills count="3">
    <fill>
      <patternFill/>
    </fill>
    <fill>
      <patternFill patternType="gray125"/>
    </fill>
    <fill>
      <patternFill patternType="solid">
        <fgColor rgb="00FFF7E0"/>
      </patternFill>
    </fill>
  </fills>
  <borders count="1">
    <border>
      <left/>
      <right/>
      <top/>
      <bottom/>
      <diagonal/>
    </border>
  </borders>
  <cellStyleXfs count="1">
    <xf numFmtId="0" fontId="0" fillId="0" borderId="0"/>
  </cellStyleXfs>
  <cellXfs count="14">
    <xf numFmtId="0" fontId="0" fillId="0" borderId="0" pivotButton="0" quotePrefix="0" xfId="0"/>
    <xf numFmtId="0" fontId="1" fillId="0" borderId="0" pivotButton="0" quotePrefix="0" xfId="0"/>
    <xf numFmtId="0" fontId="0" fillId="0" borderId="0" applyAlignment="1" pivotButton="0" quotePrefix="0" xfId="0">
      <alignment vertical="top" wrapText="1"/>
    </xf>
    <xf numFmtId="164" fontId="0" fillId="2" borderId="0" applyAlignment="1" pivotButton="0" quotePrefix="0" xfId="0">
      <alignment vertical="top"/>
    </xf>
    <xf numFmtId="164" fontId="0" fillId="2" borderId="0" pivotButton="0" quotePrefix="0" xfId="0"/>
    <xf numFmtId="165" fontId="0" fillId="2" borderId="0" pivotButton="0" quotePrefix="0" xfId="0"/>
    <xf numFmtId="9" fontId="0" fillId="2" borderId="0" pivotButton="0" quotePrefix="0" xfId="0"/>
    <xf numFmtId="1" fontId="0" fillId="2" borderId="0" pivotButton="0" quotePrefix="0" xfId="0"/>
    <xf numFmtId="0" fontId="2" fillId="0" borderId="0" pivotButton="0" quotePrefix="0" xfId="0"/>
    <xf numFmtId="2" fontId="0" fillId="0" borderId="0" pivotButton="0" quotePrefix="0" xfId="0"/>
    <xf numFmtId="165" fontId="0" fillId="0" borderId="0" pivotButton="0" quotePrefix="0" xfId="0"/>
    <xf numFmtId="1" fontId="0" fillId="0" borderId="0" pivotButton="0" quotePrefix="0" xfId="0"/>
    <xf numFmtId="166" fontId="0"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32"/>
  <sheetViews>
    <sheetView tabSelected="1" workbookViewId="0">
      <selection activeCell="A1" sqref="A1"/>
    </sheetView>
  </sheetViews>
  <sheetFormatPr baseColWidth="8" defaultRowHeight="15"/>
  <cols>
    <col width="52" customWidth="1" min="1" max="1"/>
    <col width="14" customWidth="1" min="2" max="2"/>
  </cols>
  <sheetData>
    <row r="1">
      <c r="A1" s="1" t="inlineStr">
        <is>
          <t>Stained glass pricing: Mystic River Glass, a 12 x 16 panel</t>
        </is>
      </c>
    </row>
    <row r="2"/>
    <row r="3" ht="30" customHeight="1">
      <c r="A3" s="2" t="inlineStr">
        <is>
          <t>Width, inches (a round piece: the square it's cut from)</t>
        </is>
      </c>
      <c r="B3" s="3" t="n">
        <v>12</v>
      </c>
    </row>
    <row r="4">
      <c r="A4" t="inlineStr">
        <is>
          <t>Height, inches</t>
        </is>
      </c>
      <c r="B4" s="4" t="n">
        <v>16</v>
      </c>
    </row>
    <row r="5">
      <c r="A5" t="inlineStr">
        <is>
          <t>Glass, a square foot, average of the colors used</t>
        </is>
      </c>
      <c r="B5" s="5" t="n">
        <v>12</v>
      </c>
    </row>
    <row r="6">
      <c r="A6" t="inlineStr">
        <is>
          <t>Cutting waste</t>
        </is>
      </c>
      <c r="B6" s="6" t="n">
        <v>0.35</v>
      </c>
    </row>
    <row r="7">
      <c r="A7" t="inlineStr">
        <is>
          <t>Pieces</t>
        </is>
      </c>
      <c r="B7" s="7" t="n">
        <v>60</v>
      </c>
    </row>
    <row r="8">
      <c r="A8" t="inlineStr">
        <is>
          <t>Foil, solder and flux, a piece</t>
        </is>
      </c>
      <c r="B8" s="5" t="n">
        <v>0.25</v>
      </c>
    </row>
    <row r="9">
      <c r="A9" t="inlineStr">
        <is>
          <t>Frame or edging, inches</t>
        </is>
      </c>
      <c r="B9" s="7" t="n">
        <v>56</v>
      </c>
    </row>
    <row r="10">
      <c r="A10" t="inlineStr">
        <is>
          <t>Frame or came, an inch</t>
        </is>
      </c>
      <c r="B10" s="5" t="n">
        <v>0.12</v>
      </c>
    </row>
    <row r="11">
      <c r="A11" t="inlineStr">
        <is>
          <t>Hooks and chain</t>
        </is>
      </c>
      <c r="B11" s="5" t="n">
        <v>3</v>
      </c>
    </row>
    <row r="12">
      <c r="A12" t="inlineStr">
        <is>
          <t>Patina, cleaner and wax</t>
        </is>
      </c>
      <c r="B12" s="5" t="n">
        <v>1</v>
      </c>
    </row>
    <row r="13">
      <c r="A13" t="inlineStr">
        <is>
          <t>Box and padding</t>
        </is>
      </c>
      <c r="B13" s="5" t="n">
        <v>8</v>
      </c>
    </row>
    <row r="14">
      <c r="A14" t="inlineStr">
        <is>
          <t>Design minutes (0 for a pattern you reuse)</t>
        </is>
      </c>
      <c r="B14" s="7" t="n">
        <v>60</v>
      </c>
    </row>
    <row r="15">
      <c r="A15" t="inlineStr">
        <is>
          <t>Minutes a piece: cut, grind, foil, solder</t>
        </is>
      </c>
      <c r="B15" s="4" t="n">
        <v>4</v>
      </c>
    </row>
    <row r="16">
      <c r="A16" t="inlineStr">
        <is>
          <t>Finishing minutes: clean, patina, frame, hang</t>
        </is>
      </c>
      <c r="B16" s="7" t="n">
        <v>45</v>
      </c>
    </row>
    <row r="17">
      <c r="A17" t="inlineStr">
        <is>
          <t>Your time, an hour</t>
        </is>
      </c>
      <c r="B17" s="5" t="n">
        <v>20</v>
      </c>
    </row>
    <row r="18">
      <c r="A18" t="inlineStr">
        <is>
          <t>Selling fees, a share of the price</t>
        </is>
      </c>
      <c r="B18" s="6" t="n">
        <v>0.06</v>
      </c>
    </row>
    <row r="19">
      <c r="A19" t="inlineStr">
        <is>
          <t>Margin you want after fees</t>
        </is>
      </c>
      <c r="B19" s="6" t="n">
        <v>0.4</v>
      </c>
    </row>
    <row r="20"/>
    <row r="21">
      <c r="A21" s="8" t="inlineStr">
        <is>
          <t>Worked out</t>
        </is>
      </c>
    </row>
    <row r="22">
      <c r="A22" t="inlineStr">
        <is>
          <t>Square feet</t>
        </is>
      </c>
      <c r="B22" s="9">
        <f>B3*B4/144</f>
        <v>1.33333333333333</v>
      </c>
    </row>
    <row r="23">
      <c r="A23" t="inlineStr">
        <is>
          <t>Glass, with waste</t>
        </is>
      </c>
      <c r="B23" s="10">
        <f>B22*B5*(1+B6)</f>
        <v>21.6</v>
      </c>
    </row>
    <row r="24">
      <c r="A24" t="inlineStr">
        <is>
          <t>Foil, solder and flux</t>
        </is>
      </c>
      <c r="B24" s="10">
        <f>B7*B8</f>
        <v>15</v>
      </c>
    </row>
    <row r="25">
      <c r="A25" t="inlineStr">
        <is>
          <t>Frame</t>
        </is>
      </c>
      <c r="B25" s="10">
        <f>B9*B10</f>
        <v>6.72</v>
      </c>
    </row>
    <row r="26">
      <c r="A26" t="inlineStr">
        <is>
          <t>Materials and packaging</t>
        </is>
      </c>
      <c r="B26" s="10">
        <f>B23+B24+B25+B11+B12+B13</f>
        <v>55.32</v>
      </c>
    </row>
    <row r="27">
      <c r="A27" t="inlineStr">
        <is>
          <t>Minutes</t>
        </is>
      </c>
      <c r="B27" s="11">
        <f>B14+B7*B15+B16</f>
        <v>345</v>
      </c>
    </row>
    <row r="28">
      <c r="A28" t="inlineStr">
        <is>
          <t>Your time</t>
        </is>
      </c>
      <c r="B28" s="10">
        <f>B27/60*B17</f>
        <v>115</v>
      </c>
    </row>
    <row r="29">
      <c r="A29" t="inlineStr">
        <is>
          <t>Cost</t>
        </is>
      </c>
      <c r="B29" s="10">
        <f>B26+B28</f>
        <v>170.32</v>
      </c>
    </row>
    <row r="30">
      <c r="A30" t="inlineStr">
        <is>
          <t>Price for your margin after fees</t>
        </is>
      </c>
      <c r="B30" s="10">
        <f>B29/(1-B19-B18)</f>
        <v>315.407407407407</v>
      </c>
    </row>
    <row r="31">
      <c r="A31" t="inlineStr">
        <is>
          <t>Price, rounded up to $5</t>
        </is>
      </c>
      <c r="B31" s="10">
        <f>ROUNDUP(B30/5,0)*5</f>
        <v>320</v>
      </c>
    </row>
    <row r="32">
      <c r="A32" t="inlineStr">
        <is>
          <t>Price a square foot, to compare</t>
        </is>
      </c>
      <c r="B32" s="12">
        <f>B31/B22</f>
        <v>240</v>
      </c>
    </row>
  </sheetData>
  <printOptions gridLines="1"/>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110" customWidth="1" min="1" max="1"/>
  </cols>
  <sheetData>
    <row r="1" ht="22" customHeight="1">
      <c r="A1" s="13" t="inlineStr">
        <is>
          <t>Stained glass pricing calculator</t>
        </is>
      </c>
    </row>
    <row r="2" ht="15" customHeight="1">
      <c r="A2" s="2" t="inlineStr">
        <is>
          <t>From the article: https://www.tarostack.com/articles/how-to-price-stained-glass</t>
        </is>
      </c>
    </row>
    <row r="3" ht="15" customHeight="1">
      <c r="A3" s="2" t="inlineStr"/>
    </row>
    <row r="4" ht="75" customHeight="1">
      <c r="A4" s="2" t="inlineStr">
        <is>
          <t>Calculator: type the size, what your glass costs a square foot and your cutting waste, the number of pieces, foil and solder a piece, the frame, hooks, patina and box, the design, piece and finishing minutes, your hourly rate, selling fees and the margin you want. It works out the materials, the minutes, the cost, the price rounded up to $5, and the price a square foot to compare with what you charge now.</t>
        </is>
      </c>
    </row>
    <row r="5" ht="30" customHeight="1">
      <c r="A5" s="2" t="inlineStr">
        <is>
          <t>The example is a 60-piece panel from a made-up glass studio. The piece count moves the price more than the size; time your own minutes a piece.</t>
        </is>
      </c>
    </row>
    <row r="6" ht="15" customHeight="1">
      <c r="A6" s="2" t="inlineStr"/>
    </row>
    <row r="7" ht="15" customHeight="1">
      <c r="A7" s="2" t="inlineStr">
        <is>
          <t>Works in Excel (2010 and later), Google Sheets, LibreOffice and Numbers. No macros.</t>
        </is>
      </c>
    </row>
    <row r="8" ht="30" customHeight="1">
      <c r="A8"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