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" sheetId="2" state="visible" r:id="rId2"/>
  </sheets>
  <definedNames>
    <definedName name="_xlnm.Print_Titles" localSheetId="1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;-$#,##0.00"/>
    <numFmt numFmtId="166" formatCode="0.0%;-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0" fillId="3" borderId="0" pivotButton="0" quotePrefix="0" xfId="0"/>
    <xf numFmtId="1" fontId="0" fillId="3" borderId="0" pivotButton="0" quotePrefix="0" xfId="0"/>
    <xf numFmtId="9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Sourdough price calculator</t>
        </is>
      </c>
    </row>
    <row r="2">
      <c r="A2" s="2" t="inlineStr">
        <is>
          <t>From the article: https://www.tarostack.com/articles/how-to-price-sourdough-bread</t>
        </is>
      </c>
    </row>
    <row r="3">
      <c r="A3" s="2" t="inlineStr"/>
    </row>
    <row r="4">
      <c r="A4" s="2" t="inlineStr">
        <is>
          <t>Type your recipe per loaf in grams with what you pay per kilogram, then packaging, oven power, hands-on minutes per batch, loaves per batch, your hourly rate, overhead and the margin you want.</t>
        </is>
      </c>
    </row>
    <row r="5">
      <c r="A5" s="2" t="inlineStr">
        <is>
          <t>It works out the full cost per loaf and the price for that margin, and for any price you type, the margin, the profit a loaf and what each hands-on hour earns.</t>
        </is>
      </c>
    </row>
    <row r="6">
      <c r="A6" s="2" t="inlineStr">
        <is>
          <t>The starter line counts the flour in the starter and what feeding it uses.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2" customWidth="1" min="4" max="4"/>
  </cols>
  <sheetData>
    <row r="1">
      <c r="A1" s="3" t="inlineStr">
        <is>
          <t>Ingredient, per loaf</t>
        </is>
      </c>
      <c r="B1" s="3" t="inlineStr">
        <is>
          <t>Grams</t>
        </is>
      </c>
      <c r="C1" s="3" t="inlineStr">
        <is>
          <t>Price per kg</t>
        </is>
      </c>
      <c r="D1" s="3" t="inlineStr">
        <is>
          <t>Cost</t>
        </is>
      </c>
    </row>
    <row r="2">
      <c r="A2" t="inlineStr">
        <is>
          <t>Bread flour</t>
        </is>
      </c>
      <c r="B2" t="n">
        <v>450</v>
      </c>
      <c r="C2" s="4" t="n">
        <v>2.47</v>
      </c>
      <c r="D2" s="4">
        <f>IF(OR(B2="",C2=""),"",ROUND(B2/1000*C2,2))</f>
        <v>1.11</v>
      </c>
    </row>
    <row r="3">
      <c r="A3" t="inlineStr">
        <is>
          <t>Whole wheat flour</t>
        </is>
      </c>
      <c r="B3" t="n">
        <v>50</v>
      </c>
      <c r="C3" s="4" t="n">
        <v>3.4</v>
      </c>
      <c r="D3" s="4">
        <f>IF(OR(B3="",C3=""),"",ROUND(B3/1000*C3,2))</f>
        <v>0.17</v>
      </c>
    </row>
    <row r="4">
      <c r="A4" t="inlineStr">
        <is>
          <t>Starter flour, with what feeding it uses</t>
        </is>
      </c>
      <c r="B4" t="n">
        <v>81</v>
      </c>
      <c r="C4" s="4" t="n">
        <v>2.47</v>
      </c>
      <c r="D4" s="4">
        <f>IF(OR(B4="",C4=""),"",ROUND(B4/1000*C4,2))</f>
        <v>0.2</v>
      </c>
    </row>
    <row r="5">
      <c r="A5" t="inlineStr">
        <is>
          <t>Salt</t>
        </is>
      </c>
      <c r="B5" t="n">
        <v>10</v>
      </c>
      <c r="C5" s="4" t="n">
        <v>2</v>
      </c>
      <c r="D5" s="4">
        <f>IF(OR(B5="",C5=""),"",ROUND(B5/1000*C5,2))</f>
        <v>0.02</v>
      </c>
    </row>
    <row r="6">
      <c r="A6" t="inlineStr">
        <is>
          <t>Water</t>
        </is>
      </c>
      <c r="B6" t="n">
        <v>340</v>
      </c>
      <c r="C6" s="4" t="n">
        <v>0</v>
      </c>
      <c r="D6" s="4">
        <f>IF(OR(B6="",C6=""),"",ROUND(B6/1000*C6,2))</f>
        <v>0</v>
      </c>
    </row>
    <row r="7">
      <c r="C7" s="4" t="n"/>
      <c r="D7" s="4" t="str">
        <f>IF(OR(B7="",C7=""),"",ROUND(B7/1000*C7,2))</f>
        <v/>
      </c>
    </row>
    <row r="8">
      <c r="C8" s="4" t="n"/>
      <c r="D8" s="4" t="str">
        <f>IF(OR(B8="",C8=""),"",ROUND(B8/1000*C8,2))</f>
        <v/>
      </c>
    </row>
    <row r="9">
      <c r="C9" s="4" t="n"/>
      <c r="D9" s="4" t="str">
        <f>IF(OR(B9="",C9=""),"",ROUND(B9/1000*C9,2))</f>
        <v/>
      </c>
    </row>
    <row r="10">
      <c r="C10" s="4" t="n"/>
      <c r="D10" s="4" t="str">
        <f>IF(OR(B10="",C10=""),"",ROUND(B10/1000*C10,2))</f>
        <v/>
      </c>
    </row>
    <row r="11">
      <c r="C11" s="4" t="n"/>
      <c r="D11" s="4" t="str">
        <f>IF(OR(B11="",C11=""),"",ROUND(B11/1000*C11,2))</f>
        <v/>
      </c>
    </row>
    <row r="12">
      <c r="A12" s="5" t="inlineStr">
        <is>
          <t>Ingredients</t>
        </is>
      </c>
      <c r="D12" s="6">
        <f>SUM(D2:D11)</f>
        <v>1.5</v>
      </c>
    </row>
    <row r="14">
      <c r="A14" t="inlineStr">
        <is>
          <t>Bag, label and parchment, per loaf</t>
        </is>
      </c>
      <c r="B14" s="7" t="n">
        <v>0.4</v>
      </c>
    </row>
    <row r="15">
      <c r="A15" t="inlineStr">
        <is>
          <t>Oven power, per loaf</t>
        </is>
      </c>
      <c r="B15" s="7" t="n">
        <v>0.4</v>
      </c>
    </row>
    <row r="16">
      <c r="A16" t="inlineStr">
        <is>
          <t>Hands-on minutes per batch</t>
        </is>
      </c>
      <c r="B16" s="8" t="n">
        <v>105</v>
      </c>
    </row>
    <row r="17">
      <c r="A17" t="inlineStr">
        <is>
          <t>Loaves per batch</t>
        </is>
      </c>
      <c r="B17" s="8" t="n">
        <v>8</v>
      </c>
    </row>
    <row r="18">
      <c r="A18" t="inlineStr">
        <is>
          <t>Your hourly rate</t>
        </is>
      </c>
      <c r="B18" s="7" t="n">
        <v>20</v>
      </c>
    </row>
    <row r="19">
      <c r="A19" t="inlineStr">
        <is>
          <t>Overhead per loaf</t>
        </is>
      </c>
      <c r="B19" s="7" t="n">
        <v>0.75</v>
      </c>
    </row>
    <row r="20">
      <c r="A20" t="inlineStr">
        <is>
          <t>Margin you want</t>
        </is>
      </c>
      <c r="B20" s="9" t="n">
        <v>0.4</v>
      </c>
    </row>
    <row r="22">
      <c r="A22" t="inlineStr">
        <is>
          <t>Labor per loaf</t>
        </is>
      </c>
      <c r="D22" s="4">
        <f>IF(N(B17)=0,"",ROUND(B16/60*B18/B17,2))</f>
        <v>4.38</v>
      </c>
    </row>
    <row r="23">
      <c r="A23" s="5" t="inlineStr">
        <is>
          <t>Full cost per loaf</t>
        </is>
      </c>
      <c r="D23" s="6">
        <f>IF(D22="","",D12+B14+B15+D22+B19)</f>
        <v>7.43</v>
      </c>
    </row>
    <row r="24">
      <c r="A24" t="inlineStr">
        <is>
          <t>Everything but labor</t>
        </is>
      </c>
      <c r="D24" s="4">
        <f>IF(D22="","",D12+B14+B15+B19)</f>
        <v>3.05</v>
      </c>
    </row>
    <row r="25">
      <c r="A25" s="5" t="inlineStr">
        <is>
          <t>Price for the margin you want</t>
        </is>
      </c>
      <c r="D25" s="6">
        <f>IF(OR(D23="",N(B20)&gt;=1),"",ROUND(D23/(1-B20),2))</f>
        <v>12.38</v>
      </c>
    </row>
    <row r="27">
      <c r="A27" s="3" t="inlineStr">
        <is>
          <t>Price to check</t>
        </is>
      </c>
      <c r="B27" s="3" t="inlineStr">
        <is>
          <t>Margin</t>
        </is>
      </c>
      <c r="C27" s="3" t="inlineStr">
        <is>
          <t>Profit a loaf</t>
        </is>
      </c>
      <c r="D27" s="3" t="inlineStr">
        <is>
          <t>Pay for each hands-on hour</t>
        </is>
      </c>
    </row>
    <row r="28">
      <c r="A28" s="10" t="n">
        <v>8</v>
      </c>
      <c r="B28" s="11">
        <f>IF(OR(A28="",D$23=""),"",(A28-D$23)/A28)</f>
        <v>0.07125</v>
      </c>
      <c r="C28" s="10">
        <f>IF(OR(A28="",D$23=""),"",A28-D$23)</f>
        <v>0.57</v>
      </c>
      <c r="D28" s="10">
        <f>IF(OR(A28="",D$24="",N(B$16)=0),"",ROUND((A28-D$24)*B$17/(B$16/60),2))</f>
        <v>22.63</v>
      </c>
    </row>
    <row r="29">
      <c r="A29" s="10" t="n">
        <v>10</v>
      </c>
      <c r="B29" s="11">
        <f>IF(OR(A29="",D$23=""),"",(A29-D$23)/A29)</f>
        <v>0.257</v>
      </c>
      <c r="C29" s="10">
        <f>IF(OR(A29="",D$23=""),"",A29-D$23)</f>
        <v>2.57</v>
      </c>
      <c r="D29" s="10">
        <f>IF(OR(A29="",D$24="",N(B$16)=0),"",ROUND((A29-D$24)*B$17/(B$16/60),2))</f>
        <v>31.77</v>
      </c>
    </row>
    <row r="30">
      <c r="A30" s="10" t="n">
        <v>12</v>
      </c>
      <c r="B30" s="11">
        <f>IF(OR(A30="",D$23=""),"",(A30-D$23)/A30)</f>
        <v>0.380833333333333</v>
      </c>
      <c r="C30" s="10">
        <f>IF(OR(A30="",D$23=""),"",A30-D$23)</f>
        <v>4.57</v>
      </c>
      <c r="D30" s="10">
        <f>IF(OR(A30="",D$24="",N(B$16)=0),"",ROUND((A30-D$24)*B$17/(B$16/60),2))</f>
        <v>40.91</v>
      </c>
    </row>
    <row r="31">
      <c r="A31" s="10" t="n">
        <v>14</v>
      </c>
      <c r="B31" s="11">
        <f>IF(OR(A31="",D$23=""),"",(A31-D$23)/A31)</f>
        <v>0.469285714285714</v>
      </c>
      <c r="C31" s="10">
        <f>IF(OR(A31="",D$23=""),"",A31-D$23)</f>
        <v>6.57</v>
      </c>
      <c r="D31" s="10">
        <f>IF(OR(A31="",D$24="",N(B$16)=0),"",ROUND((A31-D$24)*B$17/(B$16/60),2))</f>
        <v>50.06</v>
      </c>
    </row>
    <row r="32">
      <c r="A32" s="10" t="n"/>
      <c r="B32" s="11" t="str">
        <f>IF(OR(A32="",D$23=""),"",(A32-D$23)/A32)</f>
        <v/>
      </c>
      <c r="C32" s="10" t="str">
        <f>IF(OR(A32="",D$23=""),"",A32-D$23)</f>
        <v/>
      </c>
      <c r="D32" s="10" t="str">
        <f>IF(OR(A32="",D$24="",N(B$16)=0),"",ROUND((A32-D$24)*B$17/(B$16/60),2))</f>
        <v/>
      </c>
    </row>
    <row r="33">
      <c r="A33" s="10" t="n"/>
      <c r="B33" s="11" t="str">
        <f>IF(OR(A33="",D$23=""),"",(A33-D$23)/A33)</f>
        <v/>
      </c>
      <c r="C33" s="10" t="str">
        <f>IF(OR(A33="",D$23=""),"",A33-D$23)</f>
        <v/>
      </c>
      <c r="D33" s="10" t="str">
        <f>IF(OR(A33="",D$24="",N(B$16)=0),"",ROUND((A33-D$24)*B$17/(B$16/60),2))</f>
        <v/>
      </c>
    </row>
    <row r="35">
      <c r="A35" s="12" t="inlineStr">
        <is>
          <t>Type your own recipe, prices and times in the shaded and white input cells; type any price in column A to check it.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