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st and price" sheetId="2" state="visible" r:id="rId2"/>
    <sheet xmlns:r="http://schemas.openxmlformats.org/officeDocument/2006/relationships" name="Delivery" sheetId="3" state="visible" r:id="rId3"/>
    <sheet xmlns:r="http://schemas.openxmlformats.org/officeDocument/2006/relationships" name="Standing order" sheetId="4" state="visible" r:id="rId4"/>
    <sheet xmlns:r="http://schemas.openxmlformats.org/officeDocument/2006/relationships" name="Options" sheetId="5" state="visible" r:id="rId5"/>
  </sheets>
  <definedNames>
    <definedName name="_xlnm.Print_Titles" localSheetId="4">'Options'!$1:$1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0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Wholesale bakery pricing and standing order calculator</t>
        </is>
      </c>
    </row>
    <row r="2">
      <c r="A2" s="2" t="inlineStr">
        <is>
          <t>From the article: https://www.tarostack.com/articles/how-to-price-baked-goods-for-wholesale</t>
        </is>
      </c>
    </row>
    <row r="3">
      <c r="A3" s="2" t="inlineStr"/>
    </row>
    <row r="4">
      <c r="A4" s="2" t="inlineStr">
        <is>
          <t>Cost and price: the full cost of one loaf (materials, labor, overhead), the wholesale price that leaves your margin, and the shelf price the café would need.</t>
        </is>
      </c>
    </row>
    <row r="5">
      <c r="A5" s="2" t="inlineStr">
        <is>
          <t>Delivery: what one drop costs in time and miles, how many loaves it takes to pay for it, and what this café's order leaves you.</t>
        </is>
      </c>
    </row>
    <row r="6">
      <c r="A6" s="2" t="inlineStr">
        <is>
          <t>Standing order: the week as the café wants it, with each delivery's cost taken off. Options: the same 24 loaves delivered five other ways.</t>
        </is>
      </c>
    </row>
    <row r="7">
      <c r="A7" s="2" t="inlineStr">
        <is>
          <t>The example is Windward Roots, a made-up taro business, and a café asking for taro sweet bread three times a week. The vehicle cost per mile is an example, not a published rate.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60" customWidth="1" min="3" max="3"/>
  </cols>
  <sheetData>
    <row r="1">
      <c r="A1" s="3" t="inlineStr">
        <is>
          <t>Taro sweet bread, one loaf</t>
        </is>
      </c>
      <c r="B1" s="3" t="inlineStr">
        <is>
          <t>Amount</t>
        </is>
      </c>
      <c r="C1" s="3" t="inlineStr">
        <is>
          <t>Note</t>
        </is>
      </c>
    </row>
    <row r="2">
      <c r="A2" t="inlineStr">
        <is>
          <t>Materials, incl. bag and label</t>
        </is>
      </c>
      <c r="B2" s="4">
        <f>62.39/24</f>
        <v>2.59958333333333</v>
      </c>
      <c r="C2" t="inlineStr">
        <is>
          <t>The 24-loaf batch costs $62.39 in ingredients, bags and labels</t>
        </is>
      </c>
    </row>
    <row r="3">
      <c r="A3" t="inlineStr">
        <is>
          <t>Labor</t>
        </is>
      </c>
      <c r="B3" s="4" t="n">
        <v>1.81</v>
      </c>
      <c r="C3" t="inlineStr">
        <is>
          <t>1.83 hands-on hours at $23.67, over 24 loaves (the labor cost article)</t>
        </is>
      </c>
    </row>
    <row r="4">
      <c r="A4" t="inlineStr">
        <is>
          <t>Overhead</t>
        </is>
      </c>
      <c r="B4" s="4" t="n">
        <v>0.5</v>
      </c>
      <c r="C4" t="inlineStr">
        <is>
          <t>Rent, insurance, gas and the rest, spread over a month's units</t>
        </is>
      </c>
    </row>
    <row r="5">
      <c r="A5" s="5" t="inlineStr">
        <is>
          <t>Full cost per loaf</t>
        </is>
      </c>
      <c r="B5" s="6">
        <f>SUM(B2:B4)</f>
        <v>4.90958333333333</v>
      </c>
      <c r="C5" t="inlineStr"/>
    </row>
    <row r="6">
      <c r="A6" t="inlineStr">
        <is>
          <t>Your margin at wholesale</t>
        </is>
      </c>
      <c r="B6" s="7" t="n">
        <v>0.3</v>
      </c>
      <c r="C6" t="inlineStr">
        <is>
          <t>What's left for you after every cost</t>
        </is>
      </c>
    </row>
    <row r="7">
      <c r="A7" t="inlineStr">
        <is>
          <t>Wholesale price, worked out</t>
        </is>
      </c>
      <c r="B7" s="4">
        <f>B5/(1-B6)</f>
        <v>7.01369047619048</v>
      </c>
      <c r="C7" t="inlineStr"/>
    </row>
    <row r="8">
      <c r="A8" s="5" t="inlineStr">
        <is>
          <t>Wholesale price, rounded</t>
        </is>
      </c>
      <c r="B8" s="6">
        <f>ROUNDUP(B7*4,0)/4</f>
        <v>7.25</v>
      </c>
      <c r="C8" t="inlineStr">
        <is>
          <t>Up to the next 25 cents</t>
        </is>
      </c>
    </row>
    <row r="9">
      <c r="A9" t="inlineStr">
        <is>
          <t>The café's margin when it resells a whole loaf</t>
        </is>
      </c>
      <c r="B9" s="7" t="n">
        <v>0.4</v>
      </c>
      <c r="C9" t="inlineStr"/>
    </row>
    <row r="10">
      <c r="A10" t="inlineStr">
        <is>
          <t>Shelf price the café would charge</t>
        </is>
      </c>
      <c r="B10" s="4">
        <f>B8/(1-B9)</f>
        <v>12.0833333333333</v>
      </c>
      <c r="C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60" customWidth="1" min="3" max="3"/>
  </cols>
  <sheetData>
    <row r="1">
      <c r="A1" s="3" t="inlineStr">
        <is>
          <t>One delivery</t>
        </is>
      </c>
      <c r="B1" s="3" t="inlineStr">
        <is>
          <t>Amount</t>
        </is>
      </c>
      <c r="C1" s="3" t="inlineStr">
        <is>
          <t>Note</t>
        </is>
      </c>
    </row>
    <row r="2">
      <c r="A2" t="inlineStr">
        <is>
          <t>Minutes, there and back, with the handover</t>
        </is>
      </c>
      <c r="B2" t="n">
        <v>40</v>
      </c>
      <c r="C2" t="inlineStr"/>
    </row>
    <row r="3">
      <c r="A3" t="inlineStr">
        <is>
          <t>Labor cost per hour</t>
        </is>
      </c>
      <c r="B3" s="4" t="n">
        <v>23.67</v>
      </c>
      <c r="C3" t="inlineStr">
        <is>
          <t>The loaded rate from the labor cost article</t>
        </is>
      </c>
    </row>
    <row r="4">
      <c r="A4" t="inlineStr">
        <is>
          <t>Miles, there and back</t>
        </is>
      </c>
      <c r="B4" t="n">
        <v>12</v>
      </c>
      <c r="C4" t="inlineStr"/>
    </row>
    <row r="5">
      <c r="A5" t="inlineStr">
        <is>
          <t>Vehicle cost per mile</t>
        </is>
      </c>
      <c r="B5" s="4" t="n">
        <v>0.45</v>
      </c>
      <c r="C5" t="inlineStr">
        <is>
          <t>Fuel, wear and insurance: work out your own</t>
        </is>
      </c>
    </row>
    <row r="6">
      <c r="A6" s="5" t="inlineStr">
        <is>
          <t>Cost of one delivery</t>
        </is>
      </c>
      <c r="B6" s="6">
        <f>B2/60*B3+B4*B5</f>
        <v>21.18</v>
      </c>
      <c r="C6" t="inlineStr"/>
    </row>
    <row r="7">
      <c r="A7" t="inlineStr">
        <is>
          <t>Margin per loaf at the wholesale price</t>
        </is>
      </c>
      <c r="B7" s="4">
        <f>'Cost and price'!B8-'Cost and price'!B5</f>
        <v>2.34041666666667</v>
      </c>
      <c r="C7" t="inlineStr"/>
    </row>
    <row r="8">
      <c r="A8" t="inlineStr">
        <is>
          <t>Loaves a delivery needs just to pay for itself</t>
        </is>
      </c>
      <c r="B8">
        <f>ROUNDUP(B6/B7,0)</f>
        <v>10</v>
      </c>
      <c r="C8" t="inlineStr"/>
    </row>
    <row r="9">
      <c r="A9" t="inlineStr">
        <is>
          <t>Loaves the café wants per delivery</t>
        </is>
      </c>
      <c r="B9" t="n">
        <v>8</v>
      </c>
      <c r="C9" t="inlineStr"/>
    </row>
    <row r="10">
      <c r="A10" s="5" t="inlineStr">
        <is>
          <t>What the delivery earns you</t>
        </is>
      </c>
      <c r="B10" s="6">
        <f>B9*B7-B6</f>
        <v>-2.45666666666667</v>
      </c>
      <c r="C10" t="inlineStr">
        <is>
          <t>After the cost of driving it there</t>
        </is>
      </c>
    </row>
    <row r="11">
      <c r="A11" t="inlineStr">
        <is>
          <t>Delivery charge to keep your full margin</t>
        </is>
      </c>
      <c r="B11" s="4">
        <f>B6</f>
        <v>21.18</v>
      </c>
      <c r="C11" t="inlineStr">
        <is>
          <t>Or a minimum order, or put the café on a route with others</t>
        </is>
      </c>
    </row>
    <row r="12">
      <c r="A12" t="inlineStr">
        <is>
          <t>Extra minutes if the café joins a route you already drive</t>
        </is>
      </c>
      <c r="B12" t="n">
        <v>12</v>
      </c>
      <c r="C12" t="inlineStr"/>
    </row>
    <row r="13">
      <c r="A13" t="inlineStr">
        <is>
          <t>Extra miles on that route</t>
        </is>
      </c>
      <c r="B13" t="n">
        <v>2</v>
      </c>
      <c r="C13" t="inlineStr"/>
    </row>
    <row r="14">
      <c r="A14" t="inlineStr">
        <is>
          <t>Cost of adding the café to the route</t>
        </is>
      </c>
      <c r="B14" s="4">
        <f>B12/60*B3+B13*B5</f>
        <v>5.634</v>
      </c>
      <c r="C1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6" customWidth="1" min="4" max="4"/>
    <col width="11" customWidth="1" min="5" max="5"/>
    <col width="11" customWidth="1" min="6" max="6"/>
  </cols>
  <sheetData>
    <row r="1">
      <c r="A1" s="3" t="inlineStr">
        <is>
          <t>Day</t>
        </is>
      </c>
      <c r="B1" s="3" t="inlineStr">
        <is>
          <t>Loaves</t>
        </is>
      </c>
      <c r="C1" s="3" t="inlineStr">
        <is>
          <t>Sales</t>
        </is>
      </c>
      <c r="D1" s="3" t="inlineStr">
        <is>
          <t>Cost of the loaves</t>
        </is>
      </c>
      <c r="E1" s="3" t="inlineStr">
        <is>
          <t>Delivery</t>
        </is>
      </c>
      <c r="F1" s="3" t="inlineStr">
        <is>
          <t>You keep</t>
        </is>
      </c>
    </row>
    <row r="2">
      <c r="A2" t="inlineStr">
        <is>
          <t>Tuesday</t>
        </is>
      </c>
      <c r="B2" t="n">
        <v>8</v>
      </c>
      <c r="C2" s="4">
        <f>B2*'Cost and price'!$B$8</f>
        <v>58</v>
      </c>
      <c r="D2" s="4">
        <f>B2*'Cost and price'!$B$5</f>
        <v>39.2766666666667</v>
      </c>
      <c r="E2" s="4">
        <f>Delivery!$B$6</f>
        <v>21.18</v>
      </c>
      <c r="F2" s="4">
        <f>C2-D2-E2</f>
        <v>-2.45666666666667</v>
      </c>
    </row>
    <row r="3">
      <c r="A3" t="inlineStr">
        <is>
          <t>Thursday</t>
        </is>
      </c>
      <c r="B3" t="n">
        <v>8</v>
      </c>
      <c r="C3" s="4">
        <f>B3*'Cost and price'!$B$8</f>
        <v>58</v>
      </c>
      <c r="D3" s="4">
        <f>B3*'Cost and price'!$B$5</f>
        <v>39.2766666666667</v>
      </c>
      <c r="E3" s="4">
        <f>Delivery!$B$6</f>
        <v>21.18</v>
      </c>
      <c r="F3" s="4">
        <f>C3-D3-E3</f>
        <v>-2.45666666666667</v>
      </c>
    </row>
    <row r="4">
      <c r="A4" t="inlineStr">
        <is>
          <t>Saturday</t>
        </is>
      </c>
      <c r="B4" t="n">
        <v>8</v>
      </c>
      <c r="C4" s="4">
        <f>B4*'Cost and price'!$B$8</f>
        <v>58</v>
      </c>
      <c r="D4" s="4">
        <f>B4*'Cost and price'!$B$5</f>
        <v>39.2766666666667</v>
      </c>
      <c r="E4" s="4">
        <f>Delivery!$B$6</f>
        <v>21.18</v>
      </c>
      <c r="F4" s="4">
        <f>C4-D4-E4</f>
        <v>-2.45666666666667</v>
      </c>
    </row>
    <row r="5">
      <c r="A5" s="5" t="inlineStr">
        <is>
          <t>Week</t>
        </is>
      </c>
      <c r="B5" s="5">
        <f>SUM(B2:B4)</f>
        <v>24</v>
      </c>
      <c r="C5" s="6">
        <f>SUM(C2:C4)</f>
        <v>174</v>
      </c>
      <c r="D5" s="6">
        <f>SUM(D2:D4)</f>
        <v>117.83</v>
      </c>
      <c r="E5" s="6">
        <f>SUM(E2:E4)</f>
        <v>63.54</v>
      </c>
      <c r="F5" s="6">
        <f>SUM(F2:F4)</f>
        <v>-7.37000000000001</v>
      </c>
    </row>
    <row r="6">
      <c r="A6" s="5" t="inlineStr">
        <is>
          <t>Margin after delivery</t>
        </is>
      </c>
      <c r="B6" t="inlineStr"/>
      <c r="C6" t="inlineStr"/>
      <c r="D6" t="inlineStr"/>
      <c r="E6" t="inlineStr"/>
      <c r="F6" s="8">
        <f>F5/C5</f>
        <v>-0.0423563218390805</v>
      </c>
    </row>
    <row r="8">
      <c r="A8" s="9" t="inlineStr">
        <is>
          <t>Change the days and loaves to the café's order. One delivery of 24 a week keeps far more than three of 8.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4" customWidth="1" min="4" max="4"/>
    <col width="14" customWidth="1" min="5" max="5"/>
    <col width="14" customWidth="1" min="6" max="6"/>
  </cols>
  <sheetData>
    <row r="1">
      <c r="A1" s="3" t="inlineStr">
        <is>
          <t>The same 24 loaves a week</t>
        </is>
      </c>
      <c r="B1" s="3" t="inlineStr">
        <is>
          <t>Deliveries</t>
        </is>
      </c>
      <c r="C1" s="3" t="inlineStr">
        <is>
          <t>Loaves each</t>
        </is>
      </c>
      <c r="D1" s="3" t="inlineStr">
        <is>
          <t>Cost per delivery</t>
        </is>
      </c>
      <c r="E1" s="3" t="inlineStr">
        <is>
          <t>Charge per delivery</t>
        </is>
      </c>
      <c r="F1" s="3" t="inlineStr">
        <is>
          <t>You keep a week</t>
        </is>
      </c>
    </row>
    <row r="2">
      <c r="A2" t="inlineStr">
        <is>
          <t>Three deliveries of 8, no charge</t>
        </is>
      </c>
      <c r="B2" t="n">
        <v>3</v>
      </c>
      <c r="C2" t="n">
        <v>8</v>
      </c>
      <c r="D2" s="4">
        <f>Delivery!$B$6</f>
        <v>21.18</v>
      </c>
      <c r="E2" s="4" t="n">
        <v>0</v>
      </c>
      <c r="F2" s="4">
        <f>B2*(C2*Delivery!$B$7-D2+E2)</f>
        <v>-7.37000000000001</v>
      </c>
    </row>
    <row r="3">
      <c r="A3" t="inlineStr">
        <is>
          <t>Two deliveries of 12</t>
        </is>
      </c>
      <c r="B3" t="n">
        <v>2</v>
      </c>
      <c r="C3" t="n">
        <v>12</v>
      </c>
      <c r="D3" s="4">
        <f>Delivery!$B$6</f>
        <v>21.18</v>
      </c>
      <c r="E3" s="4" t="n">
        <v>0</v>
      </c>
      <c r="F3" s="4">
        <f>B3*(C3*Delivery!$B$7-D3+E3)</f>
        <v>13.81</v>
      </c>
    </row>
    <row r="4">
      <c r="A4" t="inlineStr">
        <is>
          <t>One delivery of 24</t>
        </is>
      </c>
      <c r="B4" t="n">
        <v>1</v>
      </c>
      <c r="C4" t="n">
        <v>24</v>
      </c>
      <c r="D4" s="4">
        <f>Delivery!$B$6</f>
        <v>21.18</v>
      </c>
      <c r="E4" s="4" t="n">
        <v>0</v>
      </c>
      <c r="F4" s="4">
        <f>B4*(C4*Delivery!$B$7-D4+E4)</f>
        <v>34.99</v>
      </c>
    </row>
    <row r="5">
      <c r="A5" t="inlineStr">
        <is>
          <t>Three deliveries of 8, $10 delivery charge</t>
        </is>
      </c>
      <c r="B5" t="n">
        <v>3</v>
      </c>
      <c r="C5" t="n">
        <v>8</v>
      </c>
      <c r="D5" s="4">
        <f>Delivery!$B$6</f>
        <v>21.18</v>
      </c>
      <c r="E5" s="4" t="n">
        <v>10</v>
      </c>
      <c r="F5" s="4">
        <f>B5*(C5*Delivery!$B$7-D5+E5)</f>
        <v>22.63</v>
      </c>
    </row>
    <row r="6">
      <c r="A6" t="inlineStr">
        <is>
          <t>Three deliveries of 8, on a route you already drive</t>
        </is>
      </c>
      <c r="B6" t="n">
        <v>3</v>
      </c>
      <c r="C6" t="n">
        <v>8</v>
      </c>
      <c r="D6" s="4">
        <f>Delivery!$B$14</f>
        <v>5.634</v>
      </c>
      <c r="E6" s="4" t="n">
        <v>0</v>
      </c>
      <c r="F6" s="4">
        <f>B6*(C6*Delivery!$B$7-D6+E6)</f>
        <v>39.268</v>
      </c>
    </row>
    <row r="7">
      <c r="A7" t="inlineStr">
        <is>
          <t>The café collects</t>
        </is>
      </c>
      <c r="B7" t="n">
        <v>3</v>
      </c>
      <c r="C7" t="n">
        <v>8</v>
      </c>
      <c r="D7" s="4" t="n">
        <v>0</v>
      </c>
      <c r="E7" s="4" t="n">
        <v>0</v>
      </c>
      <c r="F7" s="4">
        <f>B7*(C7*Delivery!$B$7-D7+E7)</f>
        <v>56.17</v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