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Materials" sheetId="3" state="visible" r:id="rId3"/>
  </sheets>
  <definedNames>
    <definedName name="_xlnm.Print_Titles" localSheetId="1">'Plan'!$1:$1</definedName>
    <definedName name="_xlnm.Print_Titles" localSheetId="2">'Materials'!$1:$1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"/>
    <numFmt numFmtId="166" formatCode="#,##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165" fontId="1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  <xf numFmtId="166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Production plan template</t>
        </is>
      </c>
    </row>
    <row r="2">
      <c r="A2" s="2" t="inlineStr">
        <is>
          <t>From the article: https://www.tarostack.com/articles/how-to-prepare-a-production-plan</t>
        </is>
      </c>
    </row>
    <row r="3">
      <c r="A3" s="2" t="inlineStr"/>
    </row>
    <row r="4">
      <c r="A4" s="2" t="inlineStr">
        <is>
          <t>Plan: four weeks. A made-to-stock product (chips) nets demand against stock and safety stock and plans whole batches; a made-to-order product (bread) rounds the week's orders up to whole batches.</t>
        </is>
      </c>
    </row>
    <row r="5">
      <c r="A5" s="2" t="inlineStr">
        <is>
          <t>Materials: batches times each recipe, against what's on hand and on order, with lead times. Anything short with a long lead time is the first thing to act on.</t>
        </is>
      </c>
    </row>
    <row r="6">
      <c r="A6" s="2" t="inlineStr">
        <is>
          <t>The example is Windward Roots, a made-up taro business, planning October 2026. Change the weeks, demand and batch sizes to your own.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3" t="inlineStr">
        <is>
          <t>Week starting</t>
        </is>
      </c>
      <c r="B1" s="4" t="n">
        <v>46300</v>
      </c>
      <c r="C1" s="4" t="n">
        <v>46307</v>
      </c>
      <c r="D1" s="4" t="n">
        <v>46314</v>
      </c>
      <c r="E1" s="4" t="n">
        <v>46321</v>
      </c>
      <c r="F1" s="3" t="inlineStr">
        <is>
          <t>4 weeks</t>
        </is>
      </c>
    </row>
    <row r="3">
      <c r="A3" s="5" t="inlineStr">
        <is>
          <t>Taro chips, 5 oz bags (made to stock)</t>
        </is>
      </c>
    </row>
    <row r="4">
      <c r="A4" t="inlineStr">
        <is>
          <t>Bags one batch makes</t>
        </is>
      </c>
      <c r="B4" t="n">
        <v>360</v>
      </c>
    </row>
    <row r="5">
      <c r="A5" t="inlineStr">
        <is>
          <t>Safety stock, bags</t>
        </is>
      </c>
      <c r="B5" t="n">
        <v>360</v>
      </c>
    </row>
    <row r="6">
      <c r="A6" t="inlineStr">
        <is>
          <t>On hand at the start, bags</t>
        </is>
      </c>
      <c r="B6" t="n">
        <v>900</v>
      </c>
    </row>
    <row r="7">
      <c r="A7" t="inlineStr">
        <is>
          <t>Demand: grocery chain</t>
        </is>
      </c>
      <c r="B7" t="n">
        <v>480</v>
      </c>
      <c r="C7" t="n">
        <v>480</v>
      </c>
      <c r="D7" t="n">
        <v>480</v>
      </c>
      <c r="E7" t="n">
        <v>660</v>
      </c>
      <c r="F7">
        <f>SUM(B7:E7)</f>
        <v>2100</v>
      </c>
    </row>
    <row r="8">
      <c r="A8" t="inlineStr">
        <is>
          <t>Demand: shops and online</t>
        </is>
      </c>
      <c r="B8" t="n">
        <v>240</v>
      </c>
      <c r="C8" t="n">
        <v>240</v>
      </c>
      <c r="D8" t="n">
        <v>240</v>
      </c>
      <c r="E8" t="n">
        <v>240</v>
      </c>
      <c r="F8">
        <f>SUM(B8:E8)</f>
        <v>960</v>
      </c>
    </row>
    <row r="9">
      <c r="A9" t="inlineStr">
        <is>
          <t>Demand, total</t>
        </is>
      </c>
      <c r="B9">
        <f>B7+B8</f>
        <v>720</v>
      </c>
      <c r="C9">
        <f>C7+C8</f>
        <v>720</v>
      </c>
      <c r="D9">
        <f>D7+D8</f>
        <v>720</v>
      </c>
      <c r="E9">
        <f>E7+E8</f>
        <v>900</v>
      </c>
      <c r="F9">
        <f>SUM(B9:E9)</f>
        <v>3060</v>
      </c>
    </row>
    <row r="10">
      <c r="A10" t="inlineStr">
        <is>
          <t>Projected before making</t>
        </is>
      </c>
      <c r="B10">
        <f>$B$6-B9</f>
        <v>180</v>
      </c>
      <c r="C10">
        <f>B13-C9</f>
        <v>-180</v>
      </c>
      <c r="D10">
        <f>C13-D9</f>
        <v>-180</v>
      </c>
      <c r="E10">
        <f>D13-E9</f>
        <v>-360</v>
      </c>
    </row>
    <row r="11">
      <c r="A11" s="6" t="inlineStr">
        <is>
          <t>Batches to make</t>
        </is>
      </c>
      <c r="B11" s="6">
        <f>IF(B10&gt;=$B$5,0,ROUNDUP(($B$5-B10)/$B$4,0))</f>
        <v>1</v>
      </c>
      <c r="C11" s="6">
        <f>IF(C10&gt;=$B$5,0,ROUNDUP(($B$5-C10)/$B$4,0))</f>
        <v>2</v>
      </c>
      <c r="D11" s="6">
        <f>IF(D10&gt;=$B$5,0,ROUNDUP(($B$5-D10)/$B$4,0))</f>
        <v>2</v>
      </c>
      <c r="E11" s="6">
        <f>IF(E10&gt;=$B$5,0,ROUNDUP(($B$5-E10)/$B$4,0))</f>
        <v>2</v>
      </c>
      <c r="F11" s="6">
        <f>SUM(B11:E11)</f>
        <v>7</v>
      </c>
    </row>
    <row r="12">
      <c r="A12" t="inlineStr">
        <is>
          <t>Bags made</t>
        </is>
      </c>
      <c r="B12">
        <f>B11*$B$4</f>
        <v>360</v>
      </c>
      <c r="C12">
        <f>C11*$B$4</f>
        <v>720</v>
      </c>
      <c r="D12">
        <f>D11*$B$4</f>
        <v>720</v>
      </c>
      <c r="E12">
        <f>E11*$B$4</f>
        <v>720</v>
      </c>
      <c r="F12">
        <f>SUM(B12:E12)</f>
        <v>2520</v>
      </c>
    </row>
    <row r="13">
      <c r="A13" t="inlineStr">
        <is>
          <t>Projected at the end of the week</t>
        </is>
      </c>
      <c r="B13">
        <f>B10+B12</f>
        <v>540</v>
      </c>
      <c r="C13">
        <f>C10+C12</f>
        <v>540</v>
      </c>
      <c r="D13">
        <f>D10+D12</f>
        <v>540</v>
      </c>
      <c r="E13">
        <f>E10+E12</f>
        <v>360</v>
      </c>
    </row>
    <row r="15">
      <c r="A15" s="5" t="inlineStr">
        <is>
          <t>Taro sweet bread, loaves (made to order)</t>
        </is>
      </c>
    </row>
    <row r="16">
      <c r="A16" t="inlineStr">
        <is>
          <t>Loaves one batch makes</t>
        </is>
      </c>
      <c r="B16" t="n">
        <v>24</v>
      </c>
    </row>
    <row r="17">
      <c r="A17" t="inlineStr">
        <is>
          <t>Orders: shop</t>
        </is>
      </c>
      <c r="B17" t="n">
        <v>48</v>
      </c>
      <c r="C17" t="n">
        <v>48</v>
      </c>
      <c r="D17" t="n">
        <v>48</v>
      </c>
      <c r="E17" t="n">
        <v>48</v>
      </c>
      <c r="F17">
        <f>SUM(B17:E17)</f>
        <v>192</v>
      </c>
    </row>
    <row r="18">
      <c r="A18" t="inlineStr">
        <is>
          <t>Orders: café</t>
        </is>
      </c>
      <c r="B18" t="n">
        <v>24</v>
      </c>
      <c r="C18" t="n">
        <v>24</v>
      </c>
      <c r="D18" t="n">
        <v>24</v>
      </c>
      <c r="E18" t="n">
        <v>24</v>
      </c>
      <c r="F18">
        <f>SUM(B18:E18)</f>
        <v>96</v>
      </c>
    </row>
    <row r="19">
      <c r="A19" t="inlineStr">
        <is>
          <t>Orders: catering and specials</t>
        </is>
      </c>
      <c r="B19" t="n">
        <v>0</v>
      </c>
      <c r="C19" t="n">
        <v>0</v>
      </c>
      <c r="D19" t="n">
        <v>20</v>
      </c>
      <c r="E19" t="n">
        <v>0</v>
      </c>
      <c r="F19">
        <f>SUM(B19:E19)</f>
        <v>20</v>
      </c>
    </row>
    <row r="20">
      <c r="A20" t="inlineStr">
        <is>
          <t>Orders, total</t>
        </is>
      </c>
      <c r="B20">
        <f>SUM(B17:B19)</f>
        <v>72</v>
      </c>
      <c r="C20">
        <f>SUM(C17:C19)</f>
        <v>72</v>
      </c>
      <c r="D20">
        <f>SUM(D17:D19)</f>
        <v>92</v>
      </c>
      <c r="E20">
        <f>SUM(E17:E19)</f>
        <v>72</v>
      </c>
      <c r="F20">
        <f>SUM(B20:E20)</f>
        <v>308</v>
      </c>
    </row>
    <row r="21">
      <c r="A21" s="6" t="inlineStr">
        <is>
          <t>Batches to make</t>
        </is>
      </c>
      <c r="B21" s="6">
        <f>ROUNDUP(B20/$B$16,0)</f>
        <v>3</v>
      </c>
      <c r="C21" s="6">
        <f>ROUNDUP(C20/$B$16,0)</f>
        <v>3</v>
      </c>
      <c r="D21" s="6">
        <f>ROUNDUP(D20/$B$16,0)</f>
        <v>4</v>
      </c>
      <c r="E21" s="6">
        <f>ROUNDUP(E20/$B$16,0)</f>
        <v>3</v>
      </c>
      <c r="F21" s="6">
        <f>SUM(B21:E21)</f>
        <v>13</v>
      </c>
    </row>
    <row r="22">
      <c r="A22" t="inlineStr">
        <is>
          <t>Loaves made</t>
        </is>
      </c>
      <c r="B22">
        <f>B21*$B$16</f>
        <v>72</v>
      </c>
      <c r="C22">
        <f>C21*$B$16</f>
        <v>72</v>
      </c>
      <c r="D22">
        <f>D21*$B$16</f>
        <v>96</v>
      </c>
      <c r="E22">
        <f>E21*$B$16</f>
        <v>72</v>
      </c>
      <c r="F22">
        <f>SUM(B22:E22)</f>
        <v>312</v>
      </c>
    </row>
    <row r="23">
      <c r="A23" t="inlineStr">
        <is>
          <t>Spare loaves for the shop</t>
        </is>
      </c>
      <c r="B23">
        <f>B22-B20</f>
        <v>0</v>
      </c>
      <c r="C23">
        <f>C22-C20</f>
        <v>0</v>
      </c>
      <c r="D23">
        <f>D22-D20</f>
        <v>4</v>
      </c>
      <c r="E23">
        <f>E22-E20</f>
        <v>0</v>
      </c>
      <c r="F23">
        <f>SUM(B23:E23)</f>
        <v>4</v>
      </c>
    </row>
    <row r="25">
      <c r="A25" s="7" t="inlineStr">
        <is>
          <t>Chips: a batch is planned whenever the week would end below safety stock. Bread keeps five days, so it's made for the week's orders, rounded up to whole batches.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7" customWidth="1" min="2" max="2"/>
    <col width="13" customWidth="1" min="3" max="3"/>
    <col width="13" customWidth="1" min="4" max="4"/>
    <col width="13" customWidth="1" min="5" max="5"/>
    <col width="10" customWidth="1" min="6" max="6"/>
    <col width="10" customWidth="1" min="7" max="7"/>
    <col width="9" customWidth="1" min="8" max="8"/>
    <col width="12" customWidth="1" min="9" max="9"/>
    <col width="40" customWidth="1" min="10" max="10"/>
  </cols>
  <sheetData>
    <row r="1">
      <c r="A1" s="8" t="inlineStr">
        <is>
          <t>Material</t>
        </is>
      </c>
      <c r="B1" s="8" t="inlineStr">
        <is>
          <t>Unit</t>
        </is>
      </c>
      <c r="C1" s="8" t="inlineStr">
        <is>
          <t>Per chips batch</t>
        </is>
      </c>
      <c r="D1" s="8" t="inlineStr">
        <is>
          <t>Per bread batch</t>
        </is>
      </c>
      <c r="E1" s="8" t="inlineStr">
        <is>
          <t>Needed, 4 weeks</t>
        </is>
      </c>
      <c r="F1" s="8" t="inlineStr">
        <is>
          <t>On hand</t>
        </is>
      </c>
      <c r="G1" s="8" t="inlineStr">
        <is>
          <t>On order</t>
        </is>
      </c>
      <c r="H1" s="8" t="inlineStr">
        <is>
          <t>Short</t>
        </is>
      </c>
      <c r="I1" s="8" t="inlineStr">
        <is>
          <t>Lead time, days</t>
        </is>
      </c>
      <c r="J1" s="8" t="inlineStr">
        <is>
          <t>Note</t>
        </is>
      </c>
    </row>
    <row r="2">
      <c r="A2" t="inlineStr">
        <is>
          <t>Taro, fresh</t>
        </is>
      </c>
      <c r="B2" t="inlineStr">
        <is>
          <t>kg</t>
        </is>
      </c>
      <c r="C2" t="n">
        <v>127.8</v>
      </c>
      <c r="D2" t="n">
        <v>0</v>
      </c>
      <c r="E2" s="9">
        <f>C2*Plan!$F$11+D2*Plan!$F$21</f>
        <v>894.6</v>
      </c>
      <c r="F2" t="n">
        <v>180</v>
      </c>
      <c r="G2" t="n">
        <v>400</v>
      </c>
      <c r="H2" s="9">
        <f>MAX(0,E2-F2-G2)</f>
        <v>314.6</v>
      </c>
      <c r="I2" t="n">
        <v>3</v>
      </c>
      <c r="J2" t="inlineStr">
        <is>
          <t>Delivered twice a week; order as you go</t>
        </is>
      </c>
    </row>
    <row r="3">
      <c r="A3" t="inlineStr">
        <is>
          <t>Coconut oil</t>
        </is>
      </c>
      <c r="B3" t="inlineStr">
        <is>
          <t>L</t>
        </is>
      </c>
      <c r="C3" t="n">
        <v>20.45</v>
      </c>
      <c r="D3" t="n">
        <v>0</v>
      </c>
      <c r="E3" s="9">
        <f>C3*Plan!$F$11+D3*Plan!$F$21</f>
        <v>143.15</v>
      </c>
      <c r="F3" t="n">
        <v>60</v>
      </c>
      <c r="G3" t="n">
        <v>80</v>
      </c>
      <c r="H3" s="9">
        <f>MAX(0,E3-F3-G3)</f>
        <v>3.15000000000001</v>
      </c>
      <c r="I3" t="n">
        <v>7</v>
      </c>
      <c r="J3" t="inlineStr"/>
    </row>
    <row r="4">
      <c r="A4" t="inlineStr">
        <is>
          <t>Sea salt</t>
        </is>
      </c>
      <c r="B4" t="inlineStr">
        <is>
          <t>kg</t>
        </is>
      </c>
      <c r="C4" t="n">
        <v>1.02</v>
      </c>
      <c r="D4" t="n">
        <v>0</v>
      </c>
      <c r="E4" s="9">
        <f>C4*Plan!$F$11+D4*Plan!$F$21</f>
        <v>7.14</v>
      </c>
      <c r="F4" t="n">
        <v>12</v>
      </c>
      <c r="G4" t="n">
        <v>0</v>
      </c>
      <c r="H4" s="9">
        <f>MAX(0,E4-F4-G4)</f>
        <v>0</v>
      </c>
      <c r="I4" t="n">
        <v>7</v>
      </c>
      <c r="J4" t="inlineStr"/>
    </row>
    <row r="5">
      <c r="A5" t="inlineStr">
        <is>
          <t>Pouches, 5 oz</t>
        </is>
      </c>
      <c r="B5" t="inlineStr">
        <is>
          <t>each</t>
        </is>
      </c>
      <c r="C5" t="n">
        <v>360</v>
      </c>
      <c r="D5" t="n">
        <v>0</v>
      </c>
      <c r="E5" s="9">
        <f>C5*Plan!$F$11+D5*Plan!$F$21</f>
        <v>2520</v>
      </c>
      <c r="F5" t="n">
        <v>1400</v>
      </c>
      <c r="G5" t="n">
        <v>1000</v>
      </c>
      <c r="H5" s="9">
        <f>MAX(0,E5-F5-G5)</f>
        <v>120</v>
      </c>
      <c r="I5" t="n">
        <v>21</v>
      </c>
      <c r="J5" t="inlineStr">
        <is>
          <t>Printed: three weeks, so order now</t>
        </is>
      </c>
    </row>
    <row r="6">
      <c r="A6" t="inlineStr">
        <is>
          <t>Taro paste</t>
        </is>
      </c>
      <c r="B6" t="inlineStr">
        <is>
          <t>kg</t>
        </is>
      </c>
      <c r="C6" t="n">
        <v>0</v>
      </c>
      <c r="D6" t="n">
        <v>7.2</v>
      </c>
      <c r="E6" s="9">
        <f>C6*Plan!$F$11+D6*Plan!$F$21</f>
        <v>93.6</v>
      </c>
      <c r="F6" t="n">
        <v>0</v>
      </c>
      <c r="G6" t="n">
        <v>0</v>
      </c>
      <c r="H6" s="9">
        <f>MAX(0,E6-F6-G6)</f>
        <v>93.6</v>
      </c>
      <c r="I6" t="n">
        <v>2</v>
      </c>
      <c r="J6" t="inlineStr">
        <is>
          <t>Fresh from a local mill: order twice a week</t>
        </is>
      </c>
    </row>
    <row r="7">
      <c r="A7" t="inlineStr">
        <is>
          <t>Bread flour</t>
        </is>
      </c>
      <c r="B7" t="inlineStr">
        <is>
          <t>kg</t>
        </is>
      </c>
      <c r="C7" t="n">
        <v>0</v>
      </c>
      <c r="D7" t="n">
        <v>12</v>
      </c>
      <c r="E7" s="9">
        <f>C7*Plan!$F$11+D7*Plan!$F$21</f>
        <v>156</v>
      </c>
      <c r="F7" t="n">
        <v>90</v>
      </c>
      <c r="G7" t="n">
        <v>0</v>
      </c>
      <c r="H7" s="9">
        <f>MAX(0,E7-F7-G7)</f>
        <v>66</v>
      </c>
      <c r="I7" t="n">
        <v>5</v>
      </c>
      <c r="J7" t="inlineStr"/>
    </row>
    <row r="8">
      <c r="A8" t="inlineStr">
        <is>
          <t>Butter</t>
        </is>
      </c>
      <c r="B8" t="inlineStr">
        <is>
          <t>kg</t>
        </is>
      </c>
      <c r="C8" t="n">
        <v>0</v>
      </c>
      <c r="D8" t="n">
        <v>1.44</v>
      </c>
      <c r="E8" s="9">
        <f>C8*Plan!$F$11+D8*Plan!$F$21</f>
        <v>18.72</v>
      </c>
      <c r="F8" t="n">
        <v>12</v>
      </c>
      <c r="G8" t="n">
        <v>0</v>
      </c>
      <c r="H8" s="9">
        <f>MAX(0,E8-F8-G8)</f>
        <v>6.72</v>
      </c>
      <c r="I8" t="n">
        <v>5</v>
      </c>
      <c r="J8" t="inlineStr"/>
    </row>
    <row r="9">
      <c r="A9" t="inlineStr">
        <is>
          <t>Bread bags</t>
        </is>
      </c>
      <c r="B9" t="inlineStr">
        <is>
          <t>each</t>
        </is>
      </c>
      <c r="C9" t="n">
        <v>0</v>
      </c>
      <c r="D9" t="n">
        <v>24</v>
      </c>
      <c r="E9" s="9">
        <f>C9*Plan!$F$11+D9*Plan!$F$21</f>
        <v>312</v>
      </c>
      <c r="F9" t="n">
        <v>250</v>
      </c>
      <c r="G9" t="n">
        <v>0</v>
      </c>
      <c r="H9" s="9">
        <f>MAX(0,E9-F9-G9)</f>
        <v>62</v>
      </c>
      <c r="I9" t="n">
        <v>10</v>
      </c>
      <c r="J9" t="inlineStr"/>
    </row>
    <row r="12">
      <c r="A12" s="7" t="inlineStr">
        <is>
          <t>Short = needed over the four weeks, less what's on hand and already on order. A long lead time on anything short means order today.</t>
        </is>
      </c>
    </row>
  </sheetData>
  <conditionalFormatting sqref="H2:H30">
    <cfRule type="cellIs" priority="1" operator="greater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