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Heavy cream, 40% fat</t>
        </is>
      </c>
      <c r="B2" s="3" t="n">
        <v>0.9928</v>
      </c>
      <c r="C2" s="4" t="n">
        <v>2</v>
      </c>
      <c r="D2" s="5">
        <f>IF(B2="","",B2*$H$2)</f>
        <v>198.56</v>
      </c>
      <c r="E2" s="4">
        <f>IF(OR(D2="",C2=""),"",D2*C2)</f>
        <v>397.12</v>
      </c>
      <c r="G2" t="inlineStr">
        <is>
          <t>Raw mix to make, lb</t>
        </is>
      </c>
      <c r="H2" s="6" t="n">
        <v>200</v>
      </c>
    </row>
    <row r="3">
      <c r="A3" t="inlineStr">
        <is>
          <t>Salt</t>
        </is>
      </c>
      <c r="B3" s="3" t="n">
        <v>0.007</v>
      </c>
      <c r="C3" s="4" t="n">
        <v>0.4</v>
      </c>
      <c r="D3" s="5">
        <f>IF(B3="","",B3*$H$2)</f>
        <v>1.4</v>
      </c>
      <c r="E3" s="4">
        <f>IF(OR(D3="",C3=""),"",D3*C3)</f>
        <v>0.56</v>
      </c>
      <c r="G3" t="inlineStr">
        <is>
          <t>Churn holds, lb of cream</t>
        </is>
      </c>
      <c r="H3" s="6" t="n">
        <v>100</v>
      </c>
    </row>
    <row r="4">
      <c r="A4" t="inlineStr">
        <is>
          <t>Butter culture</t>
        </is>
      </c>
      <c r="B4" s="3" t="n">
        <v>0.0002</v>
      </c>
      <c r="C4" s="4" t="n">
        <v>350</v>
      </c>
      <c r="D4" s="5">
        <f>IF(B4="","",B4*$H$2)</f>
        <v>0.04</v>
      </c>
      <c r="E4" s="4">
        <f>IF(OR(D4="",C4=""),"",D4*C4)</f>
        <v>14</v>
      </c>
      <c r="G4" t="inlineStr">
        <is>
          <t>Buttermilk and wash</t>
        </is>
      </c>
      <c r="H4" s="7" t="n">
        <v>0.51</v>
      </c>
    </row>
    <row r="5">
      <c r="B5" s="3" t="n"/>
      <c r="C5" s="4" t="n"/>
      <c r="D5" s="5" t="str">
        <f>IF(B5="","",B5*$H$2)</f>
        <v/>
      </c>
      <c r="E5" s="4" t="str">
        <f>IF(OR(D5="",C5=""),"",D5*C5)</f>
        <v/>
      </c>
      <c r="G5" t="inlineStr">
        <is>
          <t>Roll size, oz</t>
        </is>
      </c>
      <c r="H5" s="6" t="n">
        <v>8</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0.15</v>
      </c>
    </row>
    <row r="8">
      <c r="B8" s="3" t="n"/>
      <c r="C8" s="4" t="n"/>
      <c r="D8" s="5" t="str">
        <f>IF(B8="","",B8*$H$2)</f>
        <v/>
      </c>
      <c r="E8" s="4" t="str">
        <f>IF(OR(D8="",C8=""),"",D8*C8)</f>
        <v/>
      </c>
      <c r="G8" t="inlineStr">
        <is>
          <t>Hours for the run</t>
        </is>
      </c>
      <c r="H8" s="6" t="n">
        <v>10</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Churns</t>
        </is>
      </c>
      <c r="H12" s="8">
        <f>ROUNDUP(H2/H3,0)</f>
        <v>2</v>
      </c>
    </row>
    <row r="13">
      <c r="B13" s="3" t="n"/>
      <c r="C13" s="4" t="n"/>
      <c r="D13" s="5" t="str">
        <f>IF(B13="","",B13*$H$2)</f>
        <v/>
      </c>
      <c r="E13" s="4" t="str">
        <f>IF(OR(D13="",C13=""),"",D13*C13)</f>
        <v/>
      </c>
      <c r="G13" t="inlineStr">
        <is>
          <t>Comes out, lb</t>
        </is>
      </c>
      <c r="H13" s="6">
        <f>H2*(1-H4)</f>
        <v>98</v>
      </c>
    </row>
    <row r="14">
      <c r="B14" s="3" t="n"/>
      <c r="C14" s="4" t="n"/>
      <c r="D14" s="5" t="str">
        <f>IF(B14="","",B14*$H$2)</f>
        <v/>
      </c>
      <c r="E14" s="4" t="str">
        <f>IF(OR(D14="",C14=""),"",D14*C14)</f>
        <v/>
      </c>
      <c r="G14" t="inlineStr">
        <is>
          <t>Packs</t>
        </is>
      </c>
      <c r="H14" s="8">
        <f>ROUNDDOWN((H2*(1-H4)*H6/H5),0)</f>
        <v>196</v>
      </c>
    </row>
    <row r="15">
      <c r="B15" s="3" t="n"/>
      <c r="C15" s="4" t="n"/>
      <c r="D15" s="5" t="str">
        <f>IF(B15="","",B15*$H$2)</f>
        <v/>
      </c>
      <c r="E15" s="4" t="str">
        <f>IF(OR(D15="",C15=""),"",D15*C15)</f>
        <v/>
      </c>
      <c r="G15" t="inlineStr">
        <is>
          <t>Ingredients for the run</t>
        </is>
      </c>
      <c r="H15" s="4">
        <f>E32</f>
        <v>411.68</v>
      </c>
    </row>
    <row r="16">
      <c r="B16" s="3" t="n"/>
      <c r="C16" s="4" t="n"/>
      <c r="D16" s="5" t="str">
        <f>IF(B16="","",B16*$H$2)</f>
        <v/>
      </c>
      <c r="E16" s="4" t="str">
        <f>IF(OR(D16="",C16=""),"",D16*C16)</f>
        <v/>
      </c>
      <c r="G16" t="inlineStr">
        <is>
          <t>Ingredients a pack</t>
        </is>
      </c>
      <c r="H16" s="4">
        <f>E32/(H2*(1-H4)*H6/H5)</f>
        <v>2.10040816326531</v>
      </c>
    </row>
    <row r="17">
      <c r="B17" s="3" t="n"/>
      <c r="C17" s="4" t="n"/>
      <c r="D17" s="5" t="str">
        <f>IF(B17="","",B17*$H$2)</f>
        <v/>
      </c>
      <c r="E17" s="4" t="str">
        <f>IF(OR(D17="",C17=""),"",D17*C17)</f>
        <v/>
      </c>
      <c r="G17" t="inlineStr">
        <is>
          <t>Packaging a pack</t>
        </is>
      </c>
      <c r="H17" s="4">
        <f>H7</f>
        <v>0.15</v>
      </c>
    </row>
    <row r="18">
      <c r="B18" s="3" t="n"/>
      <c r="C18" s="4" t="n"/>
      <c r="D18" s="5" t="str">
        <f>IF(B18="","",B18*$H$2)</f>
        <v/>
      </c>
      <c r="E18" s="4" t="str">
        <f>IF(OR(D18="",C18=""),"",D18*C18)</f>
        <v/>
      </c>
      <c r="G18" t="inlineStr">
        <is>
          <t>Labor a pack</t>
        </is>
      </c>
      <c r="H18" s="4">
        <f>H8*H9/(H2*(1-H4)*H6/H5)</f>
        <v>1.02040816326531</v>
      </c>
    </row>
    <row r="19">
      <c r="B19" s="3" t="n"/>
      <c r="C19" s="4" t="n"/>
      <c r="D19" s="5" t="str">
        <f>IF(B19="","",B19*$H$2)</f>
        <v/>
      </c>
      <c r="E19" s="4" t="str">
        <f>IF(OR(D19="",C19=""),"",D19*C19)</f>
        <v/>
      </c>
      <c r="G19" s="9" t="inlineStr">
        <is>
          <t>Cost a pack</t>
        </is>
      </c>
      <c r="H19" s="10">
        <f>E32/(H2*(1-H4)*H6/H5)+H7+H8*H9/(H2*(1-H4)*H6/H5)</f>
        <v>3.27081632653061</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200</v>
      </c>
      <c r="E32" s="10">
        <f>SUM(E2:E31)</f>
        <v>411.68</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0.5098</v>
      </c>
    </row>
    <row r="2">
      <c r="A2" t="inlineStr">
        <is>
          <t>Churns of Oct 6</t>
        </is>
      </c>
      <c r="B2" t="n">
        <v>200</v>
      </c>
      <c r="C2" t="n">
        <v>98.59999999999999</v>
      </c>
      <c r="D2" s="3">
        <f>IF(OR(B2="",C2=""),"",1-C2/B2)</f>
        <v>0.507</v>
      </c>
    </row>
    <row r="3">
      <c r="A3" t="inlineStr">
        <is>
          <t>Churns of Oct 13</t>
        </is>
      </c>
      <c r="B3" t="n">
        <v>200</v>
      </c>
      <c r="C3" t="n">
        <v>97.40000000000001</v>
      </c>
      <c r="D3" s="3">
        <f>IF(OR(B3="",C3=""),"",1-C3/B3)</f>
        <v>0.513</v>
      </c>
    </row>
    <row r="4">
      <c r="A4" t="inlineStr">
        <is>
          <t>Churns of Oct 20</t>
        </is>
      </c>
      <c r="B4" t="n">
        <v>100</v>
      </c>
      <c r="C4" t="n">
        <v>49.1</v>
      </c>
      <c r="D4" s="3">
        <f>IF(OR(B4="",C4=""),"",1-C4/B4)</f>
        <v>0.509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Butter in Bulk</t>
        </is>
      </c>
    </row>
    <row r="2" ht="15" customHeight="1">
      <c r="A2" s="15" t="inlineStr">
        <is>
          <t>From the article: https://www.tarostack.com/articles/how-to-make-butter-in-bulk</t>
        </is>
      </c>
    </row>
    <row r="3" ht="15" customHeight="1">
      <c r="A3" s="15" t="inlineStr"/>
    </row>
    <row r="4" ht="30" customHeight="1">
      <c r="A4" s="15" t="inlineStr">
        <is>
          <t>The example is the article's made-up Long Island creamery's 200 lb churn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