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  <sheet xmlns:r="http://schemas.openxmlformats.org/officeDocument/2006/relationships" name="Label" sheetId="2" state="visible" r:id="rId2"/>
    <sheet xmlns:r="http://schemas.openxmlformats.org/officeDocument/2006/relationships" name="Lab check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'Ingredients'!$1:$1</definedName>
    <definedName name="_xlnm.Print_Titles" localSheetId="1">'Label'!$1:$1</definedName>
    <definedName name="_xlnm.Print_Titles" localSheetId="2">'Lab check'!$1:$1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2" fillId="0" borderId="0" pivotButton="0" quotePrefix="0" xfId="0"/>
    <xf numFmtId="0" fontId="3" fillId="0" borderId="0" pivotButton="0" quotePrefix="0" xfId="0"/>
    <xf numFmtId="2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4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 ht="45" customHeight="1">
      <c r="A1" s="1" t="inlineStr">
        <is>
          <t>Ingredient</t>
        </is>
      </c>
      <c r="B1" s="1" t="inlineStr">
        <is>
          <t>FoodData Central ID</t>
        </is>
      </c>
      <c r="C1" s="1" t="inlineStr">
        <is>
          <t>Grams in the batch</t>
        </is>
      </c>
      <c r="D1" s="1" t="inlineStr">
        <is>
          <t>Calories per 100 g</t>
        </is>
      </c>
      <c r="E1" s="1" t="inlineStr">
        <is>
          <t>Fat (g) per 100 g</t>
        </is>
      </c>
      <c r="F1" s="1" t="inlineStr">
        <is>
          <t>Saturated fat (g) per 100 g</t>
        </is>
      </c>
      <c r="G1" s="1" t="inlineStr">
        <is>
          <t>Trans fat (g) per 100 g</t>
        </is>
      </c>
      <c r="H1" s="1" t="inlineStr">
        <is>
          <t>Cholesterol (mg) per 100 g</t>
        </is>
      </c>
      <c r="I1" s="1" t="inlineStr">
        <is>
          <t>Sodium (mg) per 100 g</t>
        </is>
      </c>
      <c r="J1" s="1" t="inlineStr">
        <is>
          <t>Carbohydrate (g) per 100 g</t>
        </is>
      </c>
      <c r="K1" s="1" t="inlineStr">
        <is>
          <t>Fiber (g) per 100 g</t>
        </is>
      </c>
      <c r="L1" s="1" t="inlineStr">
        <is>
          <t>Total sugars (g) per 100 g</t>
        </is>
      </c>
      <c r="M1" s="1" t="inlineStr">
        <is>
          <t>Added sugars (g) per 100 g</t>
        </is>
      </c>
      <c r="N1" s="1" t="inlineStr">
        <is>
          <t>Protein (g) per 100 g</t>
        </is>
      </c>
      <c r="O1" s="1" t="inlineStr">
        <is>
          <t>Vitamin D (mcg) per 100 g</t>
        </is>
      </c>
      <c r="P1" s="1" t="inlineStr">
        <is>
          <t>Calcium (mg) per 100 g</t>
        </is>
      </c>
      <c r="Q1" s="1" t="inlineStr">
        <is>
          <t>Iron (mg) per 100 g</t>
        </is>
      </c>
      <c r="R1" s="1" t="inlineStr">
        <is>
          <t>Potassium (mg) per 100 g</t>
        </is>
      </c>
    </row>
    <row r="2" ht="30" customHeight="1">
      <c r="A2" s="2" t="inlineStr">
        <is>
          <t>Wheat flour, white, all-purpose, enriched, bleached</t>
        </is>
      </c>
      <c r="B2" s="2" t="n">
        <v>168894</v>
      </c>
      <c r="C2" s="2" t="n">
        <v>1125</v>
      </c>
      <c r="D2" s="2" t="n">
        <v>364</v>
      </c>
      <c r="E2" s="2" t="n">
        <v>0.98</v>
      </c>
      <c r="F2" s="2" t="n">
        <v>0.155</v>
      </c>
      <c r="G2" s="2" t="n">
        <v>0</v>
      </c>
      <c r="H2" s="2" t="n">
        <v>0</v>
      </c>
      <c r="I2" s="2" t="n">
        <v>2</v>
      </c>
      <c r="J2" s="2" t="n">
        <v>76.31</v>
      </c>
      <c r="K2" s="2" t="n">
        <v>2.7</v>
      </c>
      <c r="L2" s="2" t="n">
        <v>0.27</v>
      </c>
      <c r="M2" s="2" t="n">
        <v>0</v>
      </c>
      <c r="N2" s="2" t="n">
        <v>10.33</v>
      </c>
      <c r="O2" s="2" t="n">
        <v>0</v>
      </c>
      <c r="P2" s="2" t="n">
        <v>15</v>
      </c>
      <c r="Q2" s="2" t="n">
        <v>4.64</v>
      </c>
      <c r="R2" s="2" t="n">
        <v>107</v>
      </c>
    </row>
    <row r="3">
      <c r="A3" s="2" t="inlineStr">
        <is>
          <t>Butter, salted</t>
        </is>
      </c>
      <c r="B3" s="2" t="n">
        <v>173410</v>
      </c>
      <c r="C3" s="2" t="n">
        <v>908</v>
      </c>
      <c r="D3" s="2" t="n">
        <v>717</v>
      </c>
      <c r="E3" s="2" t="n">
        <v>81.11</v>
      </c>
      <c r="F3" s="2" t="n">
        <v>51.368</v>
      </c>
      <c r="G3" s="2" t="n">
        <v>3.278</v>
      </c>
      <c r="H3" s="2" t="n">
        <v>215</v>
      </c>
      <c r="I3" s="2" t="n">
        <v>643</v>
      </c>
      <c r="J3" s="2" t="n">
        <v>0.06</v>
      </c>
      <c r="K3" s="2" t="n">
        <v>0</v>
      </c>
      <c r="L3" s="2" t="n">
        <v>0.06</v>
      </c>
      <c r="M3" s="2" t="n">
        <v>0</v>
      </c>
      <c r="N3" s="2" t="n">
        <v>0.85</v>
      </c>
      <c r="O3" s="2" t="n">
        <v>0</v>
      </c>
      <c r="P3" s="2" t="n">
        <v>24</v>
      </c>
      <c r="Q3" s="2" t="n">
        <v>0.02</v>
      </c>
      <c r="R3" s="2" t="n">
        <v>24</v>
      </c>
    </row>
    <row r="4">
      <c r="A4" s="2" t="inlineStr">
        <is>
          <t>Sugars, granulated</t>
        </is>
      </c>
      <c r="B4" s="2" t="n">
        <v>169655</v>
      </c>
      <c r="C4" s="2" t="n">
        <v>400</v>
      </c>
      <c r="D4" s="2" t="n">
        <v>387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1</v>
      </c>
      <c r="J4" s="2" t="n">
        <v>100</v>
      </c>
      <c r="K4" s="2" t="n">
        <v>0</v>
      </c>
      <c r="L4" s="2" t="n">
        <v>99.8</v>
      </c>
      <c r="M4" s="2" t="n">
        <v>99.8</v>
      </c>
      <c r="N4" s="2" t="n">
        <v>0</v>
      </c>
      <c r="O4" s="2" t="n">
        <v>0</v>
      </c>
      <c r="P4" s="2" t="n">
        <v>1</v>
      </c>
      <c r="Q4" s="2" t="n">
        <v>0.05</v>
      </c>
      <c r="R4" s="2" t="n">
        <v>2</v>
      </c>
    </row>
    <row r="5">
      <c r="A5" s="2" t="inlineStr">
        <is>
          <t>Sugars, brown</t>
        </is>
      </c>
      <c r="B5" s="2" t="n">
        <v>168833</v>
      </c>
      <c r="C5" s="2" t="n">
        <v>660</v>
      </c>
      <c r="D5" s="2" t="n">
        <v>380</v>
      </c>
      <c r="E5" s="2" t="n">
        <v>0</v>
      </c>
      <c r="F5" s="2" t="n">
        <v>0</v>
      </c>
      <c r="G5" s="2" t="n">
        <v>0</v>
      </c>
      <c r="H5" s="2" t="n">
        <v>0</v>
      </c>
      <c r="I5" s="2" t="n">
        <v>28</v>
      </c>
      <c r="J5" s="2" t="n">
        <v>98.09999999999999</v>
      </c>
      <c r="K5" s="2" t="n">
        <v>0</v>
      </c>
      <c r="L5" s="2" t="n">
        <v>97</v>
      </c>
      <c r="M5" s="2" t="n">
        <v>97</v>
      </c>
      <c r="N5" s="2" t="n">
        <v>0.12</v>
      </c>
      <c r="O5" s="2" t="n">
        <v>0</v>
      </c>
      <c r="P5" s="2" t="n">
        <v>83</v>
      </c>
      <c r="Q5" s="2" t="n">
        <v>0.71</v>
      </c>
      <c r="R5" s="2" t="n">
        <v>133</v>
      </c>
    </row>
    <row r="6">
      <c r="A6" s="2" t="inlineStr">
        <is>
          <t>Egg, whole, raw, fresh</t>
        </is>
      </c>
      <c r="B6" s="2" t="n">
        <v>171287</v>
      </c>
      <c r="C6" s="2" t="n">
        <v>400</v>
      </c>
      <c r="D6" s="2" t="n">
        <v>143</v>
      </c>
      <c r="E6" s="2" t="n">
        <v>9.51</v>
      </c>
      <c r="F6" s="2" t="n">
        <v>3.13</v>
      </c>
      <c r="G6" s="2" t="n">
        <v>0.038</v>
      </c>
      <c r="H6" s="2" t="n">
        <v>372</v>
      </c>
      <c r="I6" s="2" t="n">
        <v>142</v>
      </c>
      <c r="J6" s="2" t="n">
        <v>0.72</v>
      </c>
      <c r="K6" s="2" t="n">
        <v>0</v>
      </c>
      <c r="L6" s="2" t="n">
        <v>0.37</v>
      </c>
      <c r="M6" s="2" t="n">
        <v>0</v>
      </c>
      <c r="N6" s="2" t="n">
        <v>12.6</v>
      </c>
      <c r="O6" s="2" t="n">
        <v>2</v>
      </c>
      <c r="P6" s="2" t="n">
        <v>56</v>
      </c>
      <c r="Q6" s="2" t="n">
        <v>1.75</v>
      </c>
      <c r="R6" s="2" t="n">
        <v>138</v>
      </c>
    </row>
    <row r="7">
      <c r="A7" s="2" t="inlineStr">
        <is>
          <t>Candies, semisweet chocolate</t>
        </is>
      </c>
      <c r="B7" s="2" t="n">
        <v>167976</v>
      </c>
      <c r="C7" s="2" t="n">
        <v>1360</v>
      </c>
      <c r="D7" s="2" t="n">
        <v>480</v>
      </c>
      <c r="E7" s="2" t="n">
        <v>30</v>
      </c>
      <c r="F7" s="2" t="n">
        <v>17.8</v>
      </c>
      <c r="G7" s="2" t="n">
        <v>0</v>
      </c>
      <c r="H7" s="2" t="n">
        <v>0</v>
      </c>
      <c r="I7" s="2" t="n">
        <v>11</v>
      </c>
      <c r="J7" s="2" t="n">
        <v>63.9</v>
      </c>
      <c r="K7" s="2" t="n">
        <v>5.9</v>
      </c>
      <c r="L7" s="2" t="n">
        <v>54.5</v>
      </c>
      <c r="M7" s="2" t="n">
        <v>54.5</v>
      </c>
      <c r="N7" s="2" t="n">
        <v>4.2</v>
      </c>
      <c r="O7" s="2" t="n">
        <v>0</v>
      </c>
      <c r="P7" s="2" t="n">
        <v>32</v>
      </c>
      <c r="Q7" s="2" t="n">
        <v>3.13</v>
      </c>
      <c r="R7" s="2" t="n">
        <v>365</v>
      </c>
    </row>
    <row r="8">
      <c r="A8" s="2" t="inlineStr">
        <is>
          <t>Salt, table</t>
        </is>
      </c>
      <c r="B8" s="2" t="n">
        <v>173468</v>
      </c>
      <c r="C8" s="2" t="n">
        <v>18</v>
      </c>
      <c r="D8" s="2" t="n">
        <v>0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38800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24</v>
      </c>
      <c r="Q8" s="2" t="n">
        <v>0.33</v>
      </c>
      <c r="R8" s="2" t="n">
        <v>8</v>
      </c>
    </row>
    <row r="9">
      <c r="A9" s="2" t="inlineStr">
        <is>
          <t>Leavening agents, baking soda</t>
        </is>
      </c>
      <c r="B9" s="2" t="n">
        <v>175040</v>
      </c>
      <c r="C9" s="2" t="n">
        <v>12</v>
      </c>
      <c r="D9" s="2" t="n">
        <v>0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27400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2" t="n">
        <v>0</v>
      </c>
    </row>
    <row r="10">
      <c r="A10" s="2" t="n"/>
      <c r="B10" s="2" t="n"/>
      <c r="C10" s="2" t="n"/>
      <c r="D10" s="2" t="n"/>
      <c r="E10" s="2" t="n"/>
      <c r="F10" s="2" t="n"/>
      <c r="G10" s="2" t="n"/>
      <c r="H10" s="2" t="n"/>
      <c r="I10" s="2" t="n"/>
      <c r="J10" s="2" t="n"/>
      <c r="K10" s="2" t="n"/>
      <c r="L10" s="2" t="n"/>
      <c r="M10" s="2" t="n"/>
      <c r="N10" s="2" t="n"/>
      <c r="O10" s="2" t="n"/>
      <c r="P10" s="2" t="n"/>
      <c r="Q10" s="2" t="n"/>
      <c r="R10" s="2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  <c r="O11" s="2" t="n"/>
      <c r="P11" s="2" t="n"/>
      <c r="Q11" s="2" t="n"/>
      <c r="R11" s="2" t="n"/>
    </row>
    <row r="12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  <c r="O12" s="2" t="n"/>
      <c r="P12" s="2" t="n"/>
      <c r="Q12" s="2" t="n"/>
      <c r="R12" s="2" t="n"/>
    </row>
    <row r="13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  <c r="O13" s="2" t="n"/>
      <c r="P13" s="2" t="n"/>
      <c r="Q13" s="2" t="n"/>
      <c r="R13" s="2" t="n"/>
    </row>
    <row r="14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  <c r="O14" s="2" t="n"/>
      <c r="P14" s="2" t="n"/>
      <c r="Q14" s="2" t="n"/>
      <c r="R14" s="2" t="n"/>
    </row>
    <row r="15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  <c r="O15" s="2" t="n"/>
      <c r="P15" s="2" t="n"/>
      <c r="Q15" s="2" t="n"/>
      <c r="R15" s="2" t="n"/>
    </row>
    <row r="16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  <c r="O16" s="2" t="n"/>
      <c r="P16" s="2" t="n"/>
      <c r="Q16" s="2" t="n"/>
      <c r="R16" s="2" t="n"/>
    </row>
    <row r="17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  <c r="O17" s="2" t="n"/>
      <c r="P17" s="2" t="n"/>
      <c r="Q17" s="2" t="n"/>
      <c r="R17" s="2" t="n"/>
    </row>
    <row r="18">
      <c r="A18" s="2" t="n"/>
      <c r="B18" s="2" t="n"/>
      <c r="C18" s="2" t="n"/>
      <c r="D18" s="2" t="n"/>
      <c r="E18" s="2" t="n"/>
      <c r="F18" s="2" t="n"/>
      <c r="G18" s="2" t="n"/>
      <c r="H18" s="2" t="n"/>
      <c r="I18" s="2" t="n"/>
      <c r="J18" s="2" t="n"/>
      <c r="K18" s="2" t="n"/>
      <c r="L18" s="2" t="n"/>
      <c r="M18" s="2" t="n"/>
      <c r="N18" s="2" t="n"/>
      <c r="O18" s="2" t="n"/>
      <c r="P18" s="2" t="n"/>
      <c r="Q18" s="2" t="n"/>
      <c r="R18" s="2" t="n"/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  <c r="O19" s="2" t="n"/>
      <c r="P19" s="2" t="n"/>
      <c r="Q19" s="2" t="n"/>
      <c r="R19" s="2" t="n"/>
    </row>
    <row r="20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  <c r="O20" s="2" t="n"/>
      <c r="P20" s="2" t="n"/>
      <c r="Q20" s="2" t="n"/>
      <c r="R20" s="2" t="n"/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  <c r="O21" s="2" t="n"/>
      <c r="P21" s="2" t="n"/>
      <c r="Q21" s="2" t="n"/>
      <c r="R21" s="2" t="n"/>
    </row>
    <row r="22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  <c r="O22" s="2" t="n"/>
      <c r="P22" s="2" t="n"/>
      <c r="Q22" s="2" t="n"/>
      <c r="R22" s="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</row>
    <row r="24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  <c r="O24" s="2" t="n"/>
      <c r="P24" s="2" t="n"/>
      <c r="Q24" s="2" t="n"/>
      <c r="R24" s="2" t="n"/>
    </row>
    <row r="25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  <c r="O25" s="2" t="n"/>
      <c r="P25" s="2" t="n"/>
      <c r="Q25" s="2" t="n"/>
      <c r="R25" s="2" t="n"/>
    </row>
    <row r="26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</row>
    <row r="27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  <c r="O27" s="2" t="n"/>
      <c r="P27" s="2" t="n"/>
      <c r="Q27" s="2" t="n"/>
      <c r="R27" s="2" t="n"/>
    </row>
    <row r="28">
      <c r="A28" s="2" t="n"/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  <c r="O29" s="2" t="n"/>
      <c r="P29" s="2" t="n"/>
      <c r="Q29" s="2" t="n"/>
      <c r="R29" s="2" t="n"/>
    </row>
    <row r="30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</row>
    <row r="3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  <c r="O31" s="2" t="n"/>
      <c r="P31" s="2" t="n"/>
      <c r="Q31" s="2" t="n"/>
      <c r="R31" s="2" t="n"/>
    </row>
    <row r="32">
      <c r="A32" s="2" t="n"/>
      <c r="B32" s="2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</row>
    <row r="33">
      <c r="A33" s="2" t="n"/>
      <c r="B33" s="2" t="n"/>
      <c r="C33" s="2" t="n"/>
      <c r="D33" s="2" t="n"/>
      <c r="E33" s="2" t="n"/>
      <c r="F33" s="2" t="n"/>
      <c r="G33" s="2" t="n"/>
      <c r="H33" s="2" t="n"/>
      <c r="I33" s="2" t="n"/>
      <c r="J33" s="2" t="n"/>
      <c r="K33" s="2" t="n"/>
      <c r="L33" s="2" t="n"/>
      <c r="M33" s="2" t="n"/>
      <c r="N33" s="2" t="n"/>
      <c r="O33" s="2" t="n"/>
      <c r="P33" s="2" t="n"/>
      <c r="Q33" s="2" t="n"/>
      <c r="R33" s="2" t="n"/>
    </row>
    <row r="34">
      <c r="A34" s="2" t="n"/>
      <c r="B34" s="2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</row>
    <row r="35">
      <c r="A35" s="2" t="n"/>
      <c r="B35" s="2" t="n"/>
      <c r="C35" s="2" t="n"/>
      <c r="D35" s="2" t="n"/>
      <c r="E35" s="2" t="n"/>
      <c r="F35" s="2" t="n"/>
      <c r="G35" s="2" t="n"/>
      <c r="H35" s="2" t="n"/>
      <c r="I35" s="2" t="n"/>
      <c r="J35" s="2" t="n"/>
      <c r="K35" s="2" t="n"/>
      <c r="L35" s="2" t="n"/>
      <c r="M35" s="2" t="n"/>
      <c r="N35" s="2" t="n"/>
      <c r="O35" s="2" t="n"/>
      <c r="P35" s="2" t="n"/>
      <c r="Q35" s="2" t="n"/>
      <c r="R35" s="2" t="n"/>
    </row>
    <row r="36">
      <c r="A36" s="2" t="n"/>
      <c r="B36" s="2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</row>
    <row r="37">
      <c r="A37" s="2" t="n"/>
      <c r="B37" s="2" t="n"/>
      <c r="C37" s="2" t="n"/>
      <c r="D37" s="2" t="n"/>
      <c r="E37" s="2" t="n"/>
      <c r="F37" s="2" t="n"/>
      <c r="G37" s="2" t="n"/>
      <c r="H37" s="2" t="n"/>
      <c r="I37" s="2" t="n"/>
      <c r="J37" s="2" t="n"/>
      <c r="K37" s="2" t="n"/>
      <c r="L37" s="2" t="n"/>
      <c r="M37" s="2" t="n"/>
      <c r="N37" s="2" t="n"/>
      <c r="O37" s="2" t="n"/>
      <c r="P37" s="2" t="n"/>
      <c r="Q37" s="2" t="n"/>
      <c r="R37" s="2" t="n"/>
    </row>
    <row r="38">
      <c r="A38" s="2" t="n"/>
      <c r="B38" s="2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</row>
    <row r="39">
      <c r="A39" s="2" t="n"/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  <c r="O39" s="2" t="n"/>
      <c r="P39" s="2" t="n"/>
      <c r="Q39" s="2" t="n"/>
      <c r="R39" s="2" t="n"/>
    </row>
    <row r="40">
      <c r="A40" s="2" t="n"/>
      <c r="B40" s="2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</row>
    <row r="41">
      <c r="A41" s="3" t="inlineStr">
        <is>
          <t>Batch total</t>
        </is>
      </c>
      <c r="C41">
        <f>SUM(C2:C40)</f>
        <v>4883</v>
      </c>
      <c r="D41" s="4">
        <f>SUMPRODUCT($C$2:$C$40,D2:D40)/100</f>
        <v>21761.36</v>
      </c>
      <c r="E41" s="4">
        <f>SUMPRODUCT($C$2:$C$40,E2:E40)/100</f>
        <v>1193.5438</v>
      </c>
      <c r="F41" s="4">
        <f>SUMPRODUCT($C$2:$C$40,F2:F40)/100</f>
        <v>722.76519</v>
      </c>
      <c r="G41" s="4">
        <f>SUMPRODUCT($C$2:$C$40,G2:G40)/100</f>
        <v>29.91624</v>
      </c>
      <c r="H41" s="4">
        <f>SUMPRODUCT($C$2:$C$40,H2:H40)/100</f>
        <v>3440.2</v>
      </c>
      <c r="I41" s="4">
        <f>SUMPRODUCT($C$2:$C$40,I2:I40)/100</f>
        <v>17039.34</v>
      </c>
      <c r="J41" s="4">
        <f>SUMPRODUCT($C$2:$C$40,J2:J40)/100</f>
        <v>2778.4123</v>
      </c>
      <c r="K41" s="4">
        <f>SUMPRODUCT($C$2:$C$40,K2:K40)/100</f>
        <v>110.615</v>
      </c>
      <c r="L41" s="4">
        <f>SUMPRODUCT($C$2:$C$40,L2:L40)/100</f>
        <v>1785.6623</v>
      </c>
      <c r="M41" s="4">
        <f>SUMPRODUCT($C$2:$C$40,M2:M40)/100</f>
        <v>1780.6</v>
      </c>
      <c r="N41" s="4">
        <f>SUMPRODUCT($C$2:$C$40,N2:N40)/100</f>
        <v>232.2425</v>
      </c>
      <c r="O41" s="4">
        <f>SUMPRODUCT($C$2:$C$40,O2:O40)/100</f>
        <v>8</v>
      </c>
      <c r="P41" s="4">
        <f>SUMPRODUCT($C$2:$C$40,P2:P40)/100</f>
        <v>1601.99</v>
      </c>
      <c r="Q41" s="4">
        <f>SUMPRODUCT($C$2:$C$40,Q2:Q40)/100</f>
        <v>106.895</v>
      </c>
      <c r="R41" s="4">
        <f>SUMPRODUCT($C$2:$C$40,R2:R40)/100</f>
        <v>7824.91</v>
      </c>
    </row>
    <row r="42"/>
    <row r="43">
      <c r="A43" s="5" t="inlineStr">
        <is>
          <t>Added sugars: the sugar you add, plus sugar an ingredient's maker added, such as the chocolate's. Values per 100 g are from USDA FoodData Central, SR Legacy.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7" customWidth="1" min="5" max="5"/>
    <col width="11" customWidth="1" min="6" max="6"/>
    <col width="11" customWidth="1" min="7" max="7"/>
    <col width="56" customWidth="1" min="8" max="8"/>
  </cols>
  <sheetData>
    <row r="1" ht="30" customHeight="1">
      <c r="A1" s="1" t="inlineStr">
        <is>
          <t>Nutrient</t>
        </is>
      </c>
      <c r="B1" s="1" t="inlineStr">
        <is>
          <t>Batch total</t>
        </is>
      </c>
      <c r="C1" s="1" t="inlineStr">
        <is>
          <t>Per serving, actual</t>
        </is>
      </c>
      <c r="D1" s="1" t="inlineStr">
        <is>
          <t>On the label</t>
        </is>
      </c>
      <c r="E1" s="1" t="inlineStr">
        <is>
          <t>Unit</t>
        </is>
      </c>
      <c r="F1" s="1" t="inlineStr">
        <is>
          <t>Daily Value</t>
        </is>
      </c>
      <c r="G1" s="1" t="inlineStr">
        <is>
          <t>% Daily Value</t>
        </is>
      </c>
      <c r="H1" s="1" t="inlineStr">
        <is>
          <t>Rounding rule</t>
        </is>
      </c>
    </row>
    <row r="2" ht="30" customHeight="1">
      <c r="A2" s="2" t="inlineStr">
        <is>
          <t>Finished batch weight (g)</t>
        </is>
      </c>
      <c r="B2" s="2" t="n">
        <v>4400</v>
      </c>
      <c r="C2" s="2" t="n"/>
      <c r="D2" s="2" t="n"/>
      <c r="E2" s="2" t="n"/>
      <c r="F2" s="2" t="n"/>
      <c r="G2" s="2" t="n"/>
      <c r="H2" s="2" t="n"/>
    </row>
    <row r="3">
      <c r="A3" s="2" t="inlineStr">
        <is>
          <t>Serving size (g)</t>
        </is>
      </c>
      <c r="B3" s="2" t="n">
        <v>40</v>
      </c>
      <c r="C3" s="2" t="n"/>
      <c r="D3" s="2" t="n"/>
      <c r="E3" s="2" t="n"/>
      <c r="F3" s="2" t="n"/>
      <c r="G3" s="2" t="n"/>
      <c r="H3" s="2" t="n"/>
    </row>
    <row r="4" ht="30" customHeight="1">
      <c r="A4" s="2" t="inlineStr">
        <is>
          <t>Servings in the batch</t>
        </is>
      </c>
      <c r="B4" s="2">
        <f>B2/B3</f>
        <v>110</v>
      </c>
      <c r="C4" s="2" t="n"/>
      <c r="D4" s="2" t="n"/>
      <c r="E4" s="2" t="n"/>
      <c r="F4" s="2" t="n"/>
      <c r="G4" s="2" t="n"/>
      <c r="H4" s="2" t="n"/>
    </row>
    <row r="5">
      <c r="A5" s="2" t="n"/>
      <c r="B5" s="2" t="n"/>
      <c r="C5" s="2" t="n"/>
      <c r="D5" s="2" t="n"/>
      <c r="E5" s="2" t="n"/>
      <c r="F5" s="2" t="n"/>
      <c r="G5" s="2" t="n"/>
      <c r="H5" s="2" t="n"/>
    </row>
    <row r="6">
      <c r="A6" s="2" t="inlineStr">
        <is>
          <t>Calories, 4-4-9</t>
        </is>
      </c>
      <c r="B6" s="6">
        <f>4*Ingredients!N41+4*Ingredients!J41+9*Ingredients!E41</f>
        <v>22784.5134</v>
      </c>
      <c r="C6" s="6">
        <f>B6/$B$4</f>
        <v>207.13194</v>
      </c>
      <c r="D6" s="2">
        <f>IF(C6&lt;5,0,IF(C6&lt;=50,ROUND(C6/5,0)*5,ROUND(C6/10,0)*10))</f>
        <v>210</v>
      </c>
      <c r="E6" s="2" t="inlineStr"/>
      <c r="F6" s="2" t="n"/>
      <c r="G6" s="2" t="n"/>
      <c r="H6" s="2" t="inlineStr">
        <is>
          <t>Nearest 5 up to 50, nearest 10 above; under 5 is 0</t>
        </is>
      </c>
    </row>
    <row r="7" ht="30" customHeight="1">
      <c r="A7" s="2" t="inlineStr">
        <is>
          <t>Total fat</t>
        </is>
      </c>
      <c r="B7" s="6">
        <f>Ingredients!E41</f>
        <v>1193.5438</v>
      </c>
      <c r="C7" s="6">
        <f>B7/$B$4</f>
        <v>10.8503981818182</v>
      </c>
      <c r="D7" s="2">
        <f>IF(C7&lt;0.5,0,IF(C7&lt;5,ROUND(C7*2,0)/2,ROUND(C7,0)))</f>
        <v>11</v>
      </c>
      <c r="E7" s="2" t="inlineStr">
        <is>
          <t>g</t>
        </is>
      </c>
      <c r="F7" s="2" t="n">
        <v>78</v>
      </c>
      <c r="G7" s="2">
        <f>IF(ISNUMBER(D7),ROUND(D7/F7*100,0),0)</f>
        <v>14</v>
      </c>
      <c r="H7" s="2" t="inlineStr">
        <is>
          <t>Under 0.5 g is 0; nearest 0.5 g below 5 g; nearest gram above</t>
        </is>
      </c>
    </row>
    <row r="8">
      <c r="A8" s="2" t="inlineStr">
        <is>
          <t>Saturated fat</t>
        </is>
      </c>
      <c r="B8" s="6">
        <f>Ingredients!F41</f>
        <v>722.76519</v>
      </c>
      <c r="C8" s="6">
        <f>B8/$B$4</f>
        <v>6.57059263636364</v>
      </c>
      <c r="D8" s="2">
        <f>IF(C8&lt;0.5,0,IF(C8&lt;5,ROUND(C8*2,0)/2,ROUND(C8,0)))</f>
        <v>7</v>
      </c>
      <c r="E8" s="2" t="inlineStr">
        <is>
          <t>g</t>
        </is>
      </c>
      <c r="F8" s="2" t="n">
        <v>20</v>
      </c>
      <c r="G8" s="2">
        <f>IF(ISNUMBER(D8),ROUND(D8/F8*100,0),0)</f>
        <v>35</v>
      </c>
      <c r="H8" s="2" t="inlineStr">
        <is>
          <t>As total fat</t>
        </is>
      </c>
    </row>
    <row r="9">
      <c r="A9" s="2" t="inlineStr">
        <is>
          <t>Trans fat</t>
        </is>
      </c>
      <c r="B9" s="6">
        <f>Ingredients!G41</f>
        <v>29.91624</v>
      </c>
      <c r="C9" s="6">
        <f>B9/$B$4</f>
        <v>0.271965818181818</v>
      </c>
      <c r="D9" s="2">
        <f>IF(C9&lt;0.5,0,IF(C9&lt;5,ROUND(C9*2,0)/2,ROUND(C9,0)))</f>
        <v>0</v>
      </c>
      <c r="E9" s="2" t="inlineStr">
        <is>
          <t>g</t>
        </is>
      </c>
      <c r="F9" s="2" t="n"/>
      <c r="G9" s="2" t="n"/>
      <c r="H9" s="2" t="inlineStr">
        <is>
          <t>As total fat; no % Daily Value</t>
        </is>
      </c>
    </row>
    <row r="10" ht="30" customHeight="1">
      <c r="A10" s="2" t="inlineStr">
        <is>
          <t>Cholesterol</t>
        </is>
      </c>
      <c r="B10" s="6">
        <f>Ingredients!H41</f>
        <v>3440.2</v>
      </c>
      <c r="C10" s="6">
        <f>B10/$B$4</f>
        <v>31.2745454545455</v>
      </c>
      <c r="D10" s="2">
        <f>IF(C10&lt;2,0,IF(C10&lt;5,"less than 5",ROUND(C10/5,0)*5))</f>
        <v>30</v>
      </c>
      <c r="E10" s="2" t="inlineStr">
        <is>
          <t>mg</t>
        </is>
      </c>
      <c r="F10" s="2" t="n">
        <v>300</v>
      </c>
      <c r="G10" s="2">
        <f>IF(ISNUMBER(D10),ROUND(D10/F10*100,0),0)</f>
        <v>10</v>
      </c>
      <c r="H10" s="2" t="inlineStr">
        <is>
          <t>Under 2 mg is 0; 2 to 5 mg "less than 5 mg"; nearest 5 mg</t>
        </is>
      </c>
    </row>
    <row r="11" ht="30" customHeight="1">
      <c r="A11" s="2" t="inlineStr">
        <is>
          <t>Sodium</t>
        </is>
      </c>
      <c r="B11" s="6">
        <f>Ingredients!I41</f>
        <v>17039.34</v>
      </c>
      <c r="C11" s="6">
        <f>B11/$B$4</f>
        <v>154.903090909091</v>
      </c>
      <c r="D11" s="2">
        <f>IF(C11&lt;5,0,IF(C11&lt;=140,ROUND(C11/5,0)*5,ROUND(C11/10,0)*10))</f>
        <v>150</v>
      </c>
      <c r="E11" s="2" t="inlineStr">
        <is>
          <t>mg</t>
        </is>
      </c>
      <c r="F11" s="2" t="n">
        <v>2300</v>
      </c>
      <c r="G11" s="2">
        <f>IF(ISNUMBER(D11),ROUND(D11/F11*100,0),0)</f>
        <v>7</v>
      </c>
      <c r="H11" s="2" t="inlineStr">
        <is>
          <t>Under 5 mg is 0; nearest 5 mg to 140; nearest 10 mg above</t>
        </is>
      </c>
    </row>
    <row r="12" ht="30" customHeight="1">
      <c r="A12" s="2" t="inlineStr">
        <is>
          <t>Total carbohydrate</t>
        </is>
      </c>
      <c r="B12" s="6">
        <f>Ingredients!J41</f>
        <v>2778.4123</v>
      </c>
      <c r="C12" s="6">
        <f>B12/$B$4</f>
        <v>25.2582936363636</v>
      </c>
      <c r="D12" s="2">
        <f>IF(C12&lt;0.5,0,IF(C12&lt;1,"less than 1",ROUND(C12,0)))</f>
        <v>25</v>
      </c>
      <c r="E12" s="2" t="inlineStr">
        <is>
          <t>g</t>
        </is>
      </c>
      <c r="F12" s="2" t="n">
        <v>275</v>
      </c>
      <c r="G12" s="2">
        <f>IF(ISNUMBER(D12),ROUND(D12/F12*100,0),0)</f>
        <v>9</v>
      </c>
      <c r="H12" s="2" t="inlineStr">
        <is>
          <t>Under 0.5 g is 0; under 1 g "less than 1 g"; nearest gram</t>
        </is>
      </c>
    </row>
    <row r="13">
      <c r="A13" s="2" t="inlineStr">
        <is>
          <t>Dietary fiber</t>
        </is>
      </c>
      <c r="B13" s="6">
        <f>Ingredients!K41</f>
        <v>110.615</v>
      </c>
      <c r="C13" s="6">
        <f>B13/$B$4</f>
        <v>1.00559090909091</v>
      </c>
      <c r="D13" s="2">
        <f>IF(C13&lt;0.5,0,IF(C13&lt;1,"less than 1",ROUND(C13,0)))</f>
        <v>1</v>
      </c>
      <c r="E13" s="2" t="inlineStr">
        <is>
          <t>g</t>
        </is>
      </c>
      <c r="F13" s="2" t="n">
        <v>28</v>
      </c>
      <c r="G13" s="2">
        <f>IF(ISNUMBER(D13),ROUND(D13/F13*100,0),0)</f>
        <v>4</v>
      </c>
      <c r="H13" s="2" t="inlineStr">
        <is>
          <t>As carbohydrate</t>
        </is>
      </c>
    </row>
    <row r="14">
      <c r="A14" s="2" t="inlineStr">
        <is>
          <t>Total sugars</t>
        </is>
      </c>
      <c r="B14" s="6">
        <f>Ingredients!L41</f>
        <v>1785.6623</v>
      </c>
      <c r="C14" s="6">
        <f>B14/$B$4</f>
        <v>16.2332936363636</v>
      </c>
      <c r="D14" s="2">
        <f>IF(C14&lt;0.5,0,IF(C14&lt;1,"less than 1",ROUND(C14,0)))</f>
        <v>16</v>
      </c>
      <c r="E14" s="2" t="inlineStr">
        <is>
          <t>g</t>
        </is>
      </c>
      <c r="F14" s="2" t="n"/>
      <c r="G14" s="2" t="n"/>
      <c r="H14" s="2" t="inlineStr">
        <is>
          <t>As carbohydrate; no % Daily Value</t>
        </is>
      </c>
    </row>
    <row r="15">
      <c r="A15" s="2" t="inlineStr">
        <is>
          <t>Added sugars</t>
        </is>
      </c>
      <c r="B15" s="6">
        <f>Ingredients!M41</f>
        <v>1780.6</v>
      </c>
      <c r="C15" s="6">
        <f>B15/$B$4</f>
        <v>16.1872727272727</v>
      </c>
      <c r="D15" s="2">
        <f>IF(C15&lt;0.5,0,IF(C15&lt;1,"less than 1",ROUND(C15,0)))</f>
        <v>16</v>
      </c>
      <c r="E15" s="2" t="inlineStr">
        <is>
          <t>g</t>
        </is>
      </c>
      <c r="F15" s="2" t="n">
        <v>50</v>
      </c>
      <c r="G15" s="2">
        <f>IF(ISNUMBER(D15),ROUND(D15/F15*100,0),0)</f>
        <v>32</v>
      </c>
      <c r="H15" s="2" t="inlineStr">
        <is>
          <t>As carbohydrate</t>
        </is>
      </c>
    </row>
    <row r="16">
      <c r="A16" s="2" t="inlineStr">
        <is>
          <t>Protein</t>
        </is>
      </c>
      <c r="B16" s="6">
        <f>Ingredients!N41</f>
        <v>232.2425</v>
      </c>
      <c r="C16" s="6">
        <f>B16/$B$4</f>
        <v>2.11129545454545</v>
      </c>
      <c r="D16" s="2">
        <f>IF(C16&lt;0.5,0,IF(C16&lt;1,"less than 1",ROUND(C16,0)))</f>
        <v>2</v>
      </c>
      <c r="E16" s="2" t="inlineStr">
        <is>
          <t>g</t>
        </is>
      </c>
      <c r="F16" s="2" t="n"/>
      <c r="G16" s="2" t="n"/>
      <c r="H16" s="2" t="inlineStr">
        <is>
          <t>As carbohydrate; % Daily Value only with a protein claim</t>
        </is>
      </c>
    </row>
    <row r="17" ht="30" customHeight="1">
      <c r="A17" s="2" t="inlineStr">
        <is>
          <t>Vitamin D</t>
        </is>
      </c>
      <c r="B17" s="6">
        <f>Ingredients!O41</f>
        <v>8</v>
      </c>
      <c r="C17" s="6">
        <f>B17/$B$4</f>
        <v>0.0727272727272727</v>
      </c>
      <c r="D17" s="2">
        <f>IF(C17/F17*100&lt;2,0,ROUND(C17,1))</f>
        <v>0</v>
      </c>
      <c r="E17" s="2" t="inlineStr">
        <is>
          <t>mcg</t>
        </is>
      </c>
      <c r="F17" s="2" t="n">
        <v>20</v>
      </c>
      <c r="G17" s="2">
        <f>IF(C17/F17*100&lt;2,0,IF(C17/F17*100&lt;=10,ROUND(C17/F17*100/2,0)*2,IF(C17/F17*100&lt;=50,ROUND(C17/F17*100/5,0)*5,ROUND(C17/F17*100/10,0)*10)))</f>
        <v>0</v>
      </c>
      <c r="H17" s="2" t="inlineStr">
        <is>
          <t>% Daily Value: under 2% may be 0; nearest 2% to 10, 5% to 50, 10% above</t>
        </is>
      </c>
    </row>
    <row r="18">
      <c r="A18" s="2" t="inlineStr">
        <is>
          <t>Calcium</t>
        </is>
      </c>
      <c r="B18" s="6">
        <f>Ingredients!P41</f>
        <v>1601.99</v>
      </c>
      <c r="C18" s="6">
        <f>B18/$B$4</f>
        <v>14.5635454545455</v>
      </c>
      <c r="D18" s="2">
        <f>IF(C18/F18*100&lt;2,0,ROUND(C18,1))</f>
        <v>0</v>
      </c>
      <c r="E18" s="2" t="inlineStr">
        <is>
          <t>mg</t>
        </is>
      </c>
      <c r="F18" s="2" t="n">
        <v>1300</v>
      </c>
      <c r="G18" s="2">
        <f>IF(C18/F18*100&lt;2,0,IF(C18/F18*100&lt;=10,ROUND(C18/F18*100/2,0)*2,IF(C18/F18*100&lt;=50,ROUND(C18/F18*100/5,0)*5,ROUND(C18/F18*100/10,0)*10)))</f>
        <v>0</v>
      </c>
      <c r="H18" s="2" t="inlineStr">
        <is>
          <t>As vitamin D</t>
        </is>
      </c>
    </row>
    <row r="19">
      <c r="A19" s="2" t="inlineStr">
        <is>
          <t>Iron</t>
        </is>
      </c>
      <c r="B19" s="6">
        <f>Ingredients!Q41</f>
        <v>106.895</v>
      </c>
      <c r="C19" s="6">
        <f>B19/$B$4</f>
        <v>0.971772727272727</v>
      </c>
      <c r="D19" s="2">
        <f>IF(C19/F19*100&lt;2,0,ROUND(C19,1))</f>
        <v>1</v>
      </c>
      <c r="E19" s="2" t="inlineStr">
        <is>
          <t>mg</t>
        </is>
      </c>
      <c r="F19" s="2" t="n">
        <v>18</v>
      </c>
      <c r="G19" s="2">
        <f>IF(C19/F19*100&lt;2,0,IF(C19/F19*100&lt;=10,ROUND(C19/F19*100/2,0)*2,IF(C19/F19*100&lt;=50,ROUND(C19/F19*100/5,0)*5,ROUND(C19/F19*100/10,0)*10)))</f>
        <v>6</v>
      </c>
      <c r="H19" s="2" t="inlineStr">
        <is>
          <t>As vitamin D</t>
        </is>
      </c>
    </row>
    <row r="20">
      <c r="A20" s="2" t="inlineStr">
        <is>
          <t>Potassium</t>
        </is>
      </c>
      <c r="B20" s="6">
        <f>Ingredients!R41</f>
        <v>7824.91</v>
      </c>
      <c r="C20" s="6">
        <f>B20/$B$4</f>
        <v>71.1355454545455</v>
      </c>
      <c r="D20" s="2">
        <f>IF(C20/F20*100&lt;2,0,ROUND(C20,1))</f>
        <v>0</v>
      </c>
      <c r="E20" s="2" t="inlineStr">
        <is>
          <t>mg</t>
        </is>
      </c>
      <c r="F20" s="2" t="n">
        <v>4700</v>
      </c>
      <c r="G20" s="2">
        <f>IF(C20/F20*100&lt;2,0,IF(C20/F20*100&lt;=10,ROUND(C20/F20*100/2,0)*2,IF(C20/F20*100&lt;=50,ROUND(C20/F20*100/5,0)*5,ROUND(C20/F20*100/10,0)*10)))</f>
        <v>0</v>
      </c>
      <c r="H20" s="2" t="inlineStr">
        <is>
          <t>As vitamin D</t>
        </is>
      </c>
    </row>
    <row r="21">
      <c r="A21" s="2" t="n"/>
      <c r="B21" s="2" t="n"/>
      <c r="C21" s="2" t="n"/>
      <c r="D21" s="2" t="n"/>
      <c r="E21" s="2" t="n"/>
      <c r="F21" s="2" t="n"/>
      <c r="G21" s="2" t="n"/>
      <c r="H21" s="2" t="n"/>
    </row>
    <row r="22">
      <c r="A22" s="5" t="inlineStr">
        <is>
          <t>Nutrients stay in the batch when water bakes off, so the batch totals are divided by the finished weight, not the dough's. % Daily Value here uses the amount on the label; the rule also allows the actual amount.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12" customWidth="1" min="3" max="3"/>
    <col width="12" customWidth="1" min="4" max="4"/>
    <col width="22" customWidth="1" min="5" max="5"/>
  </cols>
  <sheetData>
    <row r="1">
      <c r="A1" s="1" t="inlineStr">
        <is>
          <t>Nutrient</t>
        </is>
      </c>
      <c r="B1" s="1" t="inlineStr">
        <is>
          <t>Rule</t>
        </is>
      </c>
      <c r="C1" s="1" t="inlineStr">
        <is>
          <t>On the label</t>
        </is>
      </c>
      <c r="D1" s="1" t="inlineStr">
        <is>
          <t>Lab result</t>
        </is>
      </c>
      <c r="E1" s="1" t="inlineStr">
        <is>
          <t>Within the rule?</t>
        </is>
      </c>
    </row>
    <row r="2">
      <c r="A2" t="inlineStr">
        <is>
          <t>Calories</t>
        </is>
      </c>
      <c r="B2" t="inlineStr">
        <is>
          <t>No more than 120% of the label</t>
        </is>
      </c>
      <c r="C2" t="n">
        <v>210</v>
      </c>
      <c r="D2" t="n">
        <v>224</v>
      </c>
      <c r="E2" t="str">
        <f>IF(OR(C2="",D2=""),"",IF(LEFT(B2,2)="No",IF(D2&lt;=C2*1.2,"Yes","No: lower the label"),IF(D2&gt;=C2*0.8,"Yes","No: raise the label")))</f>
        <v>Yes</v>
      </c>
    </row>
    <row r="3">
      <c r="A3" t="inlineStr">
        <is>
          <t>Total fat</t>
        </is>
      </c>
      <c r="B3" t="inlineStr">
        <is>
          <t>No more than 120% of the label</t>
        </is>
      </c>
      <c r="C3" t="n">
        <v>11</v>
      </c>
      <c r="D3" t="n">
        <v>12.1</v>
      </c>
      <c r="E3" t="str">
        <f>IF(OR(C3="",D3=""),"",IF(LEFT(B3,2)="No",IF(D3&lt;=C3*1.2,"Yes","No: lower the label"),IF(D3&gt;=C3*0.8,"Yes","No: raise the label")))</f>
        <v>Yes</v>
      </c>
    </row>
    <row r="4">
      <c r="A4" t="inlineStr">
        <is>
          <t>Saturated fat</t>
        </is>
      </c>
      <c r="B4" t="inlineStr">
        <is>
          <t>No more than 120% of the label</t>
        </is>
      </c>
      <c r="C4" t="n">
        <v>7</v>
      </c>
      <c r="D4" t="n">
        <v>7.4</v>
      </c>
      <c r="E4" t="str">
        <f>IF(OR(C4="",D4=""),"",IF(LEFT(B4,2)="No",IF(D4&lt;=C4*1.2,"Yes","No: lower the label"),IF(D4&gt;=C4*0.8,"Yes","No: raise the label")))</f>
        <v>Yes</v>
      </c>
    </row>
    <row r="5">
      <c r="A5" t="inlineStr">
        <is>
          <t>Sodium</t>
        </is>
      </c>
      <c r="B5" t="inlineStr">
        <is>
          <t>No more than 120% of the label</t>
        </is>
      </c>
      <c r="C5" t="n">
        <v>150</v>
      </c>
      <c r="D5" t="n">
        <v>171</v>
      </c>
      <c r="E5" t="str">
        <f>IF(OR(C5="",D5=""),"",IF(LEFT(B5,2)="No",IF(D5&lt;=C5*1.2,"Yes","No: lower the label"),IF(D5&gt;=C5*0.8,"Yes","No: raise the label")))</f>
        <v>Yes</v>
      </c>
    </row>
    <row r="6">
      <c r="A6" t="inlineStr">
        <is>
          <t>Added sugars</t>
        </is>
      </c>
      <c r="B6" t="inlineStr">
        <is>
          <t>No more than 120% of the label</t>
        </is>
      </c>
      <c r="C6" t="n">
        <v>16</v>
      </c>
      <c r="D6" t="n">
        <v>17.2</v>
      </c>
      <c r="E6" t="str">
        <f>IF(OR(C6="",D6=""),"",IF(LEFT(B6,2)="No",IF(D6&lt;=C6*1.2,"Yes","No: lower the label"),IF(D6&gt;=C6*0.8,"Yes","No: raise the label")))</f>
        <v>Yes</v>
      </c>
    </row>
    <row r="7">
      <c r="A7" t="inlineStr">
        <is>
          <t>Dietary fiber</t>
        </is>
      </c>
      <c r="B7" t="inlineStr">
        <is>
          <t>At least 80% of the label</t>
        </is>
      </c>
      <c r="C7" t="n">
        <v>1</v>
      </c>
      <c r="D7" t="n">
        <v>0.9</v>
      </c>
      <c r="E7" t="str">
        <f>IF(OR(C7="",D7=""),"",IF(LEFT(B7,2)="No",IF(D7&lt;=C7*1.2,"Yes","No: lower the label"),IF(D7&gt;=C7*0.8,"Yes","No: raise the label")))</f>
        <v>Yes</v>
      </c>
    </row>
    <row r="8">
      <c r="A8" t="inlineStr">
        <is>
          <t>Protein</t>
        </is>
      </c>
      <c r="B8" t="inlineStr">
        <is>
          <t>At least 80% of the label</t>
        </is>
      </c>
      <c r="C8" t="n">
        <v>2</v>
      </c>
      <c r="D8" t="n">
        <v>2.3</v>
      </c>
      <c r="E8" t="str">
        <f>IF(OR(C8="",D8=""),"",IF(LEFT(B8,2)="No",IF(D8&lt;=C8*1.2,"Yes","No: lower the label"),IF(D8&gt;=C8*0.8,"Yes","No: raise the label")))</f>
        <v>Yes</v>
      </c>
    </row>
    <row r="9">
      <c r="E9" t="str">
        <f>IF(OR(C9="",D9=""),"",IF(LEFT(B9,2)="No",IF(D9&lt;=C9*1.2,"Yes","No: lower the label"),IF(D9&gt;=C9*0.8,"Yes","No: raise the label")))</f>
        <v/>
      </c>
    </row>
    <row r="10">
      <c r="E10" t="str">
        <f>IF(OR(C10="",D10=""),"",IF(LEFT(B10,2)="No",IF(D10&lt;=C10*1.2,"Yes","No: lower the label"),IF(D10&gt;=C10*0.8,"Yes","No: raise the label")))</f>
        <v/>
      </c>
    </row>
    <row r="11">
      <c r="E11" t="str">
        <f>IF(OR(C11="",D11=""),"",IF(LEFT(B11,2)="No",IF(D11&lt;=C11*1.2,"Yes","No: lower the label"),IF(D11&gt;=C11*0.8,"Yes","No: raise the label")))</f>
        <v/>
      </c>
    </row>
    <row r="12">
      <c r="E12" t="str">
        <f>IF(OR(C12="",D12=""),"",IF(LEFT(B12,2)="No",IF(D12&lt;=C12*1.2,"Yes","No: lower the label"),IF(D12&gt;=C12*0.8,"Yes","No: raise the label")))</f>
        <v/>
      </c>
    </row>
    <row r="13">
      <c r="E13" t="str">
        <f>IF(OR(C13="",D13=""),"",IF(LEFT(B13,2)="No",IF(D13&lt;=C13*1.2,"Yes","No: lower the label"),IF(D13&gt;=C13*0.8,"Yes","No: raise the label")))</f>
        <v/>
      </c>
    </row>
    <row r="14">
      <c r="E14" t="str">
        <f>IF(OR(C14="",D14=""),"",IF(LEFT(B14,2)="No",IF(D14&lt;=C14*1.2,"Yes","No: lower the label"),IF(D14&gt;=C14*0.8,"Yes","No: raise the label")))</f>
        <v/>
      </c>
    </row>
    <row r="15">
      <c r="E15" t="str">
        <f>IF(OR(C15="",D15=""),"",IF(LEFT(B15,2)="No",IF(D15&lt;=C15*1.2,"Yes","No: lower the label"),IF(D15&gt;=C15*0.8,"Yes","No: raise the label")))</f>
        <v/>
      </c>
    </row>
    <row r="16">
      <c r="E16" t="str">
        <f>IF(OR(C16="",D16=""),"",IF(LEFT(B16,2)="No",IF(D16&lt;=C16*1.2,"Yes","No: lower the label"),IF(D16&gt;=C16*0.8,"Yes","No: raise the label")))</f>
        <v/>
      </c>
    </row>
    <row r="17">
      <c r="E17" t="str">
        <f>IF(OR(C17="",D17=""),"",IF(LEFT(B17,2)="No",IF(D17&lt;=C17*1.2,"Yes","No: lower the label"),IF(D17&gt;=C17*0.8,"Yes","No: raise the label")))</f>
        <v/>
      </c>
    </row>
    <row r="18">
      <c r="E18" t="str">
        <f>IF(OR(C18="",D18=""),"",IF(LEFT(B18,2)="No",IF(D18&lt;=C18*1.2,"Yes","No: lower the label"),IF(D18&gt;=C18*0.8,"Yes","No: raise the label")))</f>
        <v/>
      </c>
    </row>
    <row r="19">
      <c r="E19" t="str">
        <f>IF(OR(C19="",D19=""),"",IF(LEFT(B19,2)="No",IF(D19&lt;=C19*1.2,"Yes","No: lower the label"),IF(D19&gt;=C19*0.8,"Yes","No: raise the label")))</f>
        <v/>
      </c>
    </row>
    <row r="20">
      <c r="E20" t="str">
        <f>IF(OR(C20="",D20=""),"",IF(LEFT(B20,2)="No",IF(D20&lt;=C20*1.2,"Yes","No: lower the label"),IF(D20&gt;=C20*0.8,"Yes","No: raise the label")))</f>
        <v/>
      </c>
    </row>
    <row r="21">
      <c r="E21" t="str">
        <f>IF(OR(C21="",D21=""),"",IF(LEFT(B21,2)="No",IF(D21&lt;=C21*1.2,"Yes","No: lower the label"),IF(D21&gt;=C21*0.8,"Yes","No: raise the label")))</f>
        <v/>
      </c>
    </row>
    <row r="22">
      <c r="E22" t="str">
        <f>IF(OR(C22="",D22=""),"",IF(LEFT(B22,2)="No",IF(D22&lt;=C22*1.2,"Yes","No: lower the label"),IF(D22&gt;=C22*0.8,"Yes","No: raise the label")))</f>
        <v/>
      </c>
    </row>
    <row r="23">
      <c r="E23" t="str">
        <f>IF(OR(C23="",D23=""),"",IF(LEFT(B23,2)="No",IF(D23&lt;=C23*1.2,"Yes","No: lower the label"),IF(D23&gt;=C23*0.8,"Yes","No: raise the label")))</f>
        <v/>
      </c>
    </row>
    <row r="24">
      <c r="E24" t="str">
        <f>IF(OR(C24="",D24=""),"",IF(LEFT(B24,2)="No",IF(D24&lt;=C24*1.2,"Yes","No: lower the label"),IF(D24&gt;=C24*0.8,"Yes","No: raise the label")))</f>
        <v/>
      </c>
    </row>
    <row r="25">
      <c r="E25" t="str">
        <f>IF(OR(C25="",D25=""),"",IF(LEFT(B25,2)="No",IF(D25&lt;=C25*1.2,"Yes","No: lower the label"),IF(D25&gt;=C25*0.8,"Yes","No: raise the label")))</f>
        <v/>
      </c>
    </row>
    <row r="26">
      <c r="E26" t="str">
        <f>IF(OR(C26="",D26=""),"",IF(LEFT(B26,2)="No",IF(D26&lt;=C26*1.2,"Yes","No: lower the label"),IF(D26&gt;=C26*0.8,"Yes","No: raise the label")))</f>
        <v/>
      </c>
    </row>
    <row r="27">
      <c r="E27" t="str">
        <f>IF(OR(C27="",D27=""),"",IF(LEFT(B27,2)="No",IF(D27&lt;=C27*1.2,"Yes","No: lower the label"),IF(D27&gt;=C27*0.8,"Yes","No: raise the label")))</f>
        <v/>
      </c>
    </row>
    <row r="28">
      <c r="E28" t="str">
        <f>IF(OR(C28="",D28=""),"",IF(LEFT(B28,2)="No",IF(D28&lt;=C28*1.2,"Yes","No: lower the label"),IF(D28&gt;=C28*0.8,"Yes","No: raise the label")))</f>
        <v/>
      </c>
    </row>
    <row r="29">
      <c r="E29" t="str">
        <f>IF(OR(C29="",D29=""),"",IF(LEFT(B29,2)="No",IF(D29&lt;=C29*1.2,"Yes","No: lower the label"),IF(D29&gt;=C29*0.8,"Yes","No: raise the label")))</f>
        <v/>
      </c>
    </row>
    <row r="30">
      <c r="E30" t="str">
        <f>IF(OR(C30="",D30=""),"",IF(LEFT(B30,2)="No",IF(D30&lt;=C30*1.2,"Yes","No: lower the label"),IF(D30&gt;=C30*0.8,"Yes","No: raise the label")))</f>
        <v/>
      </c>
    </row>
    <row r="31">
      <c r="E31" t="str">
        <f>IF(OR(C31="",D31=""),"",IF(LEFT(B31,2)="No",IF(D31&lt;=C31*1.2,"Yes","No: lower the label"),IF(D31&gt;=C31*0.8,"Yes","No: raise the label")))</f>
        <v/>
      </c>
    </row>
    <row r="32">
      <c r="E32" t="str">
        <f>IF(OR(C32="",D32=""),"",IF(LEFT(B32,2)="No",IF(D32&lt;=C32*1.2,"Yes","No: lower the label"),IF(D32&gt;=C32*0.8,"Yes","No: raise the label")))</f>
        <v/>
      </c>
    </row>
    <row r="33">
      <c r="E33" t="str">
        <f>IF(OR(C33="",D33=""),"",IF(LEFT(B33,2)="No",IF(D33&lt;=C33*1.2,"Yes","No: lower the label"),IF(D33&gt;=C33*0.8,"Yes","No: raise the label")))</f>
        <v/>
      </c>
    </row>
    <row r="34">
      <c r="E34" t="str">
        <f>IF(OR(C34="",D34=""),"",IF(LEFT(B34,2)="No",IF(D34&lt;=C34*1.2,"Yes","No: lower the label"),IF(D34&gt;=C34*0.8,"Yes","No: raise the label")))</f>
        <v/>
      </c>
    </row>
    <row r="35">
      <c r="E35" t="str">
        <f>IF(OR(C35="",D35=""),"",IF(LEFT(B35,2)="No",IF(D35&lt;=C35*1.2,"Yes","No: lower the label"),IF(D35&gt;=C35*0.8,"Yes","No: raise the label")))</f>
        <v/>
      </c>
    </row>
    <row r="36">
      <c r="E36" t="str">
        <f>IF(OR(C36="",D36=""),"",IF(LEFT(B36,2)="No",IF(D36&lt;=C36*1.2,"Yes","No: lower the label"),IF(D36&gt;=C36*0.8,"Yes","No: raise the label")))</f>
        <v/>
      </c>
    </row>
    <row r="37">
      <c r="E37" t="str">
        <f>IF(OR(C37="",D37=""),"",IF(LEFT(B37,2)="No",IF(D37&lt;=C37*1.2,"Yes","No: lower the label"),IF(D37&gt;=C37*0.8,"Yes","No: raise the label")))</f>
        <v/>
      </c>
    </row>
    <row r="38">
      <c r="E38" t="str">
        <f>IF(OR(C38="",D38=""),"",IF(LEFT(B38,2)="No",IF(D38&lt;=C38*1.2,"Yes","No: lower the label"),IF(D38&gt;=C38*0.8,"Yes","No: raise the label")))</f>
        <v/>
      </c>
    </row>
    <row r="39">
      <c r="E39" t="str">
        <f>IF(OR(C39="",D39=""),"",IF(LEFT(B39,2)="No",IF(D39&lt;=C39*1.2,"Yes","No: lower the label"),IF(D39&gt;=C39*0.8,"Yes","No: raise the label")))</f>
        <v/>
      </c>
    </row>
    <row r="40">
      <c r="E40" t="str">
        <f>IF(OR(C40="",D40=""),"",IF(LEFT(B40,2)="No",IF(D40&lt;=C40*1.2,"Yes","No: lower the label"),IF(D40&gt;=C40*0.8,"Yes","No: raise the label")))</f>
        <v/>
      </c>
    </row>
    <row r="41"/>
    <row r="42"/>
    <row r="43">
      <c r="A43" s="5" t="inlineStr">
        <is>
          <t>FDA checks a lot by testing a composite of 12 units; calories, fat, saturated and trans fat, cholesterol, sodium and sugars can't be more than 20% over the label, naturally occurring nutrients like fiber and protein can't be under 80% of it, and nutrients added to fortify a food can't be under 100%.</t>
        </is>
      </c>
    </row>
  </sheetData>
  <conditionalFormatting sqref="A2:E40">
    <cfRule type="expression" priority="1" dxfId="0">
      <formula>LEFT($E2,2)="No"</formula>
    </cfRule>
  </conditionalFormatting>
  <dataValidations count="1">
    <dataValidation sqref="B2:B40" showDropDown="0" showInputMessage="0" showErrorMessage="0" allowBlank="1" type="list">
      <formula1>"No more than 120% of the label,At least 80% of the label"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How to make a nutrition label</t>
        </is>
      </c>
    </row>
    <row r="2" ht="15" customHeight="1">
      <c r="A2" s="2" t="inlineStr">
        <is>
          <t>From the article: https://www.tarostack.com/articles/how-to-make-a-nutrition-label</t>
        </is>
      </c>
    </row>
    <row r="3" ht="15" customHeight="1">
      <c r="A3" s="2" t="inlineStr"/>
    </row>
    <row r="4" ht="30" customHeight="1">
      <c r="A4" s="2" t="inlineStr">
        <is>
          <t>Ingredients: each ingredient's grams in one batch and its values per 100 g from USDA FoodData Central; the batch totals fill in.</t>
        </is>
      </c>
    </row>
    <row r="5" ht="30" customHeight="1">
      <c r="A5" s="2" t="inlineStr">
        <is>
          <t>Label: the finished batch weight and serving size; each nutrient per serving, rounded the way 21 CFR 101.9(c) says, with its % Daily Value.</t>
        </is>
      </c>
    </row>
    <row r="6" ht="15" customHeight="1">
      <c r="A6" s="2" t="inlineStr">
        <is>
          <t>Lab check: a lab's results against the label, by the 120% and 80% rules in 21 CFR 101.9(g).</t>
        </is>
      </c>
    </row>
    <row r="7" ht="15" customHeight="1">
      <c r="A7" s="2" t="inlineStr">
        <is>
          <t>The example is the article's made-up cookie maker; the lab results are made up.</t>
        </is>
      </c>
    </row>
    <row r="8" ht="30" customHeight="1">
      <c r="A8" s="2" t="inlineStr">
        <is>
          <t>This is a calculator, not legal advice, and the label format itself is set out in 21 CFR 101.9(d).</t>
        </is>
      </c>
    </row>
    <row r="9" ht="15" customHeight="1">
      <c r="A9" s="2" t="inlineStr"/>
    </row>
    <row r="10" ht="15" customHeight="1">
      <c r="A10" s="2" t="inlineStr">
        <is>
          <t>Works in Excel (2010 and later), Google Sheets, LibreOffice and Numbers. No macros.</t>
        </is>
      </c>
    </row>
    <row r="11" ht="30" customHeight="1">
      <c r="A11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