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Small square bale</t>
        </is>
      </c>
      <c r="B2" s="2" t="n">
        <v>12</v>
      </c>
      <c r="C2" s="2" t="n">
        <v>4.5</v>
      </c>
      <c r="D2" s="2">
        <f>IF(OR(B2="",C2=""),"",B2-C2)</f>
        <v>7.5</v>
      </c>
      <c r="E2" s="3">
        <f>IF(OR(D2="",N(B2)=0),"",D2/B2)</f>
        <v>0.625</v>
      </c>
      <c r="F2" t="n">
        <v>800</v>
      </c>
    </row>
    <row r="3">
      <c r="A3" t="inlineStr">
        <is>
          <t>Round bale</t>
        </is>
      </c>
      <c r="B3" s="2" t="n">
        <v>65</v>
      </c>
      <c r="C3" s="2" t="n">
        <v>30</v>
      </c>
      <c r="D3" s="2">
        <f>IF(OR(B3="",C3=""),"",B3-C3)</f>
        <v>35</v>
      </c>
      <c r="E3" s="3">
        <f>IF(OR(D3="",N(B3)=0),"",D3/B3)</f>
        <v>0.538461538461538</v>
      </c>
      <c r="F3" t="n">
        <v>60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</v>
      </c>
      <c r="D2" s="6" t="n">
        <v>0.3</v>
      </c>
      <c r="E2" s="6" t="n">
        <v>0.6</v>
      </c>
      <c r="F2" s="6" t="n">
        <v>0.8</v>
      </c>
      <c r="G2" s="6" t="n">
        <v>1</v>
      </c>
      <c r="H2" s="6" t="n">
        <v>1</v>
      </c>
      <c r="I2" s="6" t="n">
        <v>1</v>
      </c>
      <c r="J2" s="6" t="n">
        <v>1</v>
      </c>
      <c r="K2" s="6" t="n">
        <v>1</v>
      </c>
      <c r="L2" s="6" t="n">
        <v>1</v>
      </c>
      <c r="M2" s="6" t="n">
        <v>1</v>
      </c>
      <c r="N2" s="6" t="n">
        <v>1</v>
      </c>
    </row>
    <row r="3"/>
    <row r="4">
      <c r="A4" t="str">
        <f>IF(Products!A2="","",Products!A2&amp;" (units)")</f>
        <v>Small square bale (units)</v>
      </c>
      <c r="C4">
        <f>IF(Products!A2="","",ROUND(N(Products!F2)*C$2,0))</f>
        <v>80</v>
      </c>
      <c r="D4">
        <f>IF(Products!A2="","",ROUND(N(Products!F2)*D$2,0))</f>
        <v>240</v>
      </c>
      <c r="E4">
        <f>IF(Products!A2="","",ROUND(N(Products!F2)*E$2,0))</f>
        <v>480</v>
      </c>
      <c r="F4">
        <f>IF(Products!A2="","",ROUND(N(Products!F2)*F$2,0))</f>
        <v>640</v>
      </c>
      <c r="G4">
        <f>IF(Products!A2="","",ROUND(N(Products!F2)*G$2,0))</f>
        <v>800</v>
      </c>
      <c r="H4">
        <f>IF(Products!A2="","",ROUND(N(Products!F2)*H$2,0))</f>
        <v>800</v>
      </c>
      <c r="I4">
        <f>IF(Products!A2="","",ROUND(N(Products!F2)*I$2,0))</f>
        <v>800</v>
      </c>
      <c r="J4">
        <f>IF(Products!A2="","",ROUND(N(Products!F2)*J$2,0))</f>
        <v>800</v>
      </c>
      <c r="K4">
        <f>IF(Products!A2="","",ROUND(N(Products!F2)*K$2,0))</f>
        <v>800</v>
      </c>
      <c r="L4">
        <f>IF(Products!A2="","",ROUND(N(Products!F2)*L$2,0))</f>
        <v>800</v>
      </c>
      <c r="M4">
        <f>IF(Products!A2="","",ROUND(N(Products!F2)*M$2,0))</f>
        <v>800</v>
      </c>
      <c r="N4">
        <f>IF(Products!A2="","",ROUND(N(Products!F2)*N$2,0))</f>
        <v>800</v>
      </c>
      <c r="O4">
        <f>IF(Products!A2="","",SUM(C4:N4))</f>
        <v>7840</v>
      </c>
    </row>
    <row r="5">
      <c r="A5" t="str">
        <f>IF(Products!A3="","",Products!A3&amp;" (units)")</f>
        <v>Round bale (units)</v>
      </c>
      <c r="C5">
        <f>IF(Products!A3="","",ROUND(N(Products!F3)*C$2,0))</f>
        <v>6</v>
      </c>
      <c r="D5">
        <f>IF(Products!A3="","",ROUND(N(Products!F3)*D$2,0))</f>
        <v>18</v>
      </c>
      <c r="E5">
        <f>IF(Products!A3="","",ROUND(N(Products!F3)*E$2,0))</f>
        <v>36</v>
      </c>
      <c r="F5">
        <f>IF(Products!A3="","",ROUND(N(Products!F3)*F$2,0))</f>
        <v>48</v>
      </c>
      <c r="G5">
        <f>IF(Products!A3="","",ROUND(N(Products!F3)*G$2,0))</f>
        <v>60</v>
      </c>
      <c r="H5">
        <f>IF(Products!A3="","",ROUND(N(Products!F3)*H$2,0))</f>
        <v>60</v>
      </c>
      <c r="I5">
        <f>IF(Products!A3="","",ROUND(N(Products!F3)*I$2,0))</f>
        <v>60</v>
      </c>
      <c r="J5">
        <f>IF(Products!A3="","",ROUND(N(Products!F3)*J$2,0))</f>
        <v>60</v>
      </c>
      <c r="K5">
        <f>IF(Products!A3="","",ROUND(N(Products!F3)*K$2,0))</f>
        <v>60</v>
      </c>
      <c r="L5">
        <f>IF(Products!A3="","",ROUND(N(Products!F3)*L$2,0))</f>
        <v>60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588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1350</v>
      </c>
      <c r="D25" s="7">
        <f>SUMPRODUCT(Products!$B$2:$B$21,D4:D23)</f>
        <v>4050</v>
      </c>
      <c r="E25" s="7">
        <f>SUMPRODUCT(Products!$B$2:$B$21,E4:E23)</f>
        <v>8100</v>
      </c>
      <c r="F25" s="7">
        <f>SUMPRODUCT(Products!$B$2:$B$21,F4:F23)</f>
        <v>10800</v>
      </c>
      <c r="G25" s="7">
        <f>SUMPRODUCT(Products!$B$2:$B$21,G4:G23)</f>
        <v>13500</v>
      </c>
      <c r="H25" s="7">
        <f>SUMPRODUCT(Products!$B$2:$B$21,H4:H23)</f>
        <v>13500</v>
      </c>
      <c r="I25" s="7">
        <f>SUMPRODUCT(Products!$B$2:$B$21,I4:I23)</f>
        <v>13500</v>
      </c>
      <c r="J25" s="7">
        <f>SUMPRODUCT(Products!$B$2:$B$21,J4:J23)</f>
        <v>13500</v>
      </c>
      <c r="K25" s="7">
        <f>SUMPRODUCT(Products!$B$2:$B$21,K4:K23)</f>
        <v>13500</v>
      </c>
      <c r="L25" s="7">
        <f>SUMPRODUCT(Products!$B$2:$B$21,L4:L23)</f>
        <v>13500</v>
      </c>
      <c r="M25" s="7">
        <f>SUMPRODUCT(Products!$B$2:$B$21,M4:M23)</f>
        <v>13500</v>
      </c>
      <c r="N25" s="7">
        <f>SUMPRODUCT(Products!$B$2:$B$21,N4:N23)</f>
        <v>13500</v>
      </c>
      <c r="O25" s="7">
        <f>SUM(C25:N25)</f>
        <v>132300</v>
      </c>
    </row>
    <row r="26">
      <c r="A26" s="5" t="inlineStr">
        <is>
          <t>Contribution</t>
        </is>
      </c>
      <c r="C26" s="7">
        <f>SUMPRODUCT(Products!$D$2:$D$21,C4:C23)</f>
        <v>810</v>
      </c>
      <c r="D26" s="7">
        <f>SUMPRODUCT(Products!$D$2:$D$21,D4:D23)</f>
        <v>2430</v>
      </c>
      <c r="E26" s="7">
        <f>SUMPRODUCT(Products!$D$2:$D$21,E4:E23)</f>
        <v>4860</v>
      </c>
      <c r="F26" s="7">
        <f>SUMPRODUCT(Products!$D$2:$D$21,F4:F23)</f>
        <v>6480</v>
      </c>
      <c r="G26" s="7">
        <f>SUMPRODUCT(Products!$D$2:$D$21,G4:G23)</f>
        <v>8100</v>
      </c>
      <c r="H26" s="7">
        <f>SUMPRODUCT(Products!$D$2:$D$21,H4:H23)</f>
        <v>8100</v>
      </c>
      <c r="I26" s="7">
        <f>SUMPRODUCT(Products!$D$2:$D$21,I4:I23)</f>
        <v>8100</v>
      </c>
      <c r="J26" s="7">
        <f>SUMPRODUCT(Products!$D$2:$D$21,J4:J23)</f>
        <v>8100</v>
      </c>
      <c r="K26" s="7">
        <f>SUMPRODUCT(Products!$D$2:$D$21,K4:K23)</f>
        <v>8100</v>
      </c>
      <c r="L26" s="7">
        <f>SUMPRODUCT(Products!$D$2:$D$21,L4:L23)</f>
        <v>8100</v>
      </c>
      <c r="M26" s="7">
        <f>SUMPRODUCT(Products!$D$2:$D$21,M4:M23)</f>
        <v>8100</v>
      </c>
      <c r="N26" s="7">
        <f>SUMPRODUCT(Products!$D$2:$D$21,N4:N23)</f>
        <v>8100</v>
      </c>
      <c r="O26" s="7">
        <f>SUM(C26:N26)</f>
        <v>79380</v>
      </c>
    </row>
    <row r="27">
      <c r="A27" s="5" t="inlineStr">
        <is>
          <t>Fixed costs</t>
        </is>
      </c>
      <c r="C27" s="7">
        <f>'Fixed costs'!$B$22</f>
        <v>5900</v>
      </c>
      <c r="D27" s="7">
        <f>'Fixed costs'!$B$22</f>
        <v>5900</v>
      </c>
      <c r="E27" s="7">
        <f>'Fixed costs'!$B$22</f>
        <v>5900</v>
      </c>
      <c r="F27" s="7">
        <f>'Fixed costs'!$B$22</f>
        <v>5900</v>
      </c>
      <c r="G27" s="7">
        <f>'Fixed costs'!$B$22</f>
        <v>5900</v>
      </c>
      <c r="H27" s="7">
        <f>'Fixed costs'!$B$22</f>
        <v>5900</v>
      </c>
      <c r="I27" s="7">
        <f>'Fixed costs'!$B$22</f>
        <v>5900</v>
      </c>
      <c r="J27" s="7">
        <f>'Fixed costs'!$B$22</f>
        <v>5900</v>
      </c>
      <c r="K27" s="7">
        <f>'Fixed costs'!$B$22</f>
        <v>5900</v>
      </c>
      <c r="L27" s="7">
        <f>'Fixed costs'!$B$22</f>
        <v>5900</v>
      </c>
      <c r="M27" s="7">
        <f>'Fixed costs'!$B$22</f>
        <v>5900</v>
      </c>
      <c r="N27" s="7">
        <f>'Fixed costs'!$B$22</f>
        <v>5900</v>
      </c>
      <c r="O27" s="7">
        <f>SUM(C27:N27)</f>
        <v>70800</v>
      </c>
    </row>
    <row r="28">
      <c r="A28" s="5" t="inlineStr">
        <is>
          <t>Profit</t>
        </is>
      </c>
      <c r="C28" s="7">
        <f>C26-C27</f>
        <v>-5090</v>
      </c>
      <c r="D28" s="7">
        <f>D26-D27</f>
        <v>-3470</v>
      </c>
      <c r="E28" s="7">
        <f>E26-E27</f>
        <v>-1040</v>
      </c>
      <c r="F28" s="7">
        <f>F26-F27</f>
        <v>580</v>
      </c>
      <c r="G28" s="7">
        <f>G26-G27</f>
        <v>2200</v>
      </c>
      <c r="H28" s="7">
        <f>H26-H27</f>
        <v>2200</v>
      </c>
      <c r="I28" s="7">
        <f>I26-I27</f>
        <v>2200</v>
      </c>
      <c r="J28" s="7">
        <f>J26-J27</f>
        <v>2200</v>
      </c>
      <c r="K28" s="7">
        <f>K26-K27</f>
        <v>2200</v>
      </c>
      <c r="L28" s="7">
        <f>L26-L27</f>
        <v>2200</v>
      </c>
      <c r="M28" s="7">
        <f>M26-M27</f>
        <v>2200</v>
      </c>
      <c r="N28" s="7">
        <f>N26-N27</f>
        <v>2200</v>
      </c>
      <c r="O28" s="7">
        <f>SUM(C28:N28)</f>
        <v>8580</v>
      </c>
    </row>
    <row r="29">
      <c r="A29" s="5" t="inlineStr">
        <is>
          <t>Cash, start of year to date</t>
        </is>
      </c>
      <c r="C29" s="7">
        <f>C28</f>
        <v>-5090</v>
      </c>
      <c r="D29" s="7">
        <f>C29+D28</f>
        <v>-8560</v>
      </c>
      <c r="E29" s="7">
        <f>D29+E28</f>
        <v>-9600</v>
      </c>
      <c r="F29" s="7">
        <f>E29+F28</f>
        <v>-9020</v>
      </c>
      <c r="G29" s="7">
        <f>F29+G28</f>
        <v>-6820</v>
      </c>
      <c r="H29" s="7">
        <f>G29+H28</f>
        <v>-4620</v>
      </c>
      <c r="I29" s="7">
        <f>H29+I28</f>
        <v>-2420</v>
      </c>
      <c r="J29" s="7">
        <f>I29+J28</f>
        <v>-220</v>
      </c>
      <c r="K29" s="7">
        <f>J29+K28</f>
        <v>1980</v>
      </c>
      <c r="L29" s="7">
        <f>K29+L28</f>
        <v>4180</v>
      </c>
      <c r="M29" s="7">
        <f>L29+M28</f>
        <v>6380</v>
      </c>
      <c r="N29" s="7">
        <f>M29+N28</f>
        <v>8580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-9600</v>
      </c>
    </row>
    <row r="35">
      <c r="A35" s="5" t="inlineStr">
        <is>
          <t>Working cash in the startup budget</t>
        </is>
      </c>
      <c r="C35" s="7">
        <f>Startup!B22</f>
        <v>10000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Land lease</t>
        </is>
      </c>
      <c r="B2" s="9" t="n">
        <v>1500</v>
      </c>
    </row>
    <row r="3">
      <c r="A3" t="inlineStr">
        <is>
          <t>Irrigation water and power</t>
        </is>
      </c>
      <c r="B3" s="9" t="n">
        <v>1200</v>
      </c>
    </row>
    <row r="4">
      <c r="A4" t="inlineStr">
        <is>
          <t>Equipment upkeep and payments</t>
        </is>
      </c>
      <c r="B4" s="9" t="n">
        <v>1500</v>
      </c>
    </row>
    <row r="5">
      <c r="A5" t="inlineStr">
        <is>
          <t>Seasonal helper</t>
        </is>
      </c>
      <c r="B5" s="9" t="n">
        <v>1200</v>
      </c>
    </row>
    <row r="6">
      <c r="A6" t="inlineStr">
        <is>
          <t>Insurance</t>
        </is>
      </c>
      <c r="B6" s="9" t="n">
        <v>200</v>
      </c>
    </row>
    <row r="7">
      <c r="A7" t="inlineStr">
        <is>
          <t>Other</t>
        </is>
      </c>
      <c r="B7" s="9" t="n">
        <v>300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tractor</t>
        </is>
      </c>
      <c r="B2" s="9" t="n">
        <v>35000</v>
      </c>
    </row>
    <row r="3">
      <c r="A3" t="inlineStr">
        <is>
          <t>Small square baler</t>
        </is>
      </c>
      <c r="B3" s="9" t="n">
        <v>15000</v>
      </c>
    </row>
    <row r="4">
      <c r="A4" t="inlineStr">
        <is>
          <t>Mower-conditioner</t>
        </is>
      </c>
      <c r="B4" s="9" t="n">
        <v>12000</v>
      </c>
    </row>
    <row r="5">
      <c r="A5" t="inlineStr">
        <is>
          <t>Hay barn repairs</t>
        </is>
      </c>
      <c r="B5" s="9" t="n">
        <v>10000</v>
      </c>
    </row>
    <row r="6">
      <c r="A6" t="inlineStr">
        <is>
          <t>Rake and tedder</t>
        </is>
      </c>
      <c r="B6" s="9" t="n">
        <v>6000</v>
      </c>
    </row>
    <row r="7">
      <c r="A7" t="inlineStr">
        <is>
          <t>Flatbed trailer</t>
        </is>
      </c>
      <c r="B7" s="9" t="n">
        <v>5000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83000</v>
      </c>
    </row>
    <row r="22">
      <c r="A22" t="inlineStr">
        <is>
          <t>Working cash</t>
        </is>
      </c>
      <c r="B22" s="11" t="n">
        <v>10000</v>
      </c>
    </row>
    <row r="23">
      <c r="A23" s="5" t="inlineStr">
        <is>
          <t>Total to start</t>
        </is>
      </c>
      <c r="B23" s="10">
        <f>B21+B22</f>
        <v>93000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Hay business plan: small squares and round bales</t>
        </is>
      </c>
    </row>
    <row r="2" ht="15" customHeight="1">
      <c r="A2" s="13" t="inlineStr">
        <is>
          <t>From the article: https://www.tarostack.com/articles/hay-business-plan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