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tems" sheetId="2" state="visible" r:id="rId2"/>
    <sheet xmlns:r="http://schemas.openxmlformats.org/officeDocument/2006/relationships" name="Menu" sheetId="3" state="visible" r:id="rId3"/>
    <sheet xmlns:r="http://schemas.openxmlformats.org/officeDocument/2006/relationships" name="Service" sheetId="4" state="visible" r:id="rId4"/>
    <sheet xmlns:r="http://schemas.openxmlformats.org/officeDocument/2006/relationships" name="Food cost" sheetId="5" state="visible" r:id="rId5"/>
  </sheets>
  <definedNames>
    <definedName name="_xlnm.Print_Titles" localSheetId="3">'Service'!$1:$1</definedName>
  </definedNames>
  <calcPr calcId="124519" fullCalcOnLoad="1"/>
</workbook>
</file>

<file path=xl/styles.xml><?xml version="1.0" encoding="utf-8"?>
<styleSheet xmlns="http://schemas.openxmlformats.org/spreadsheetml/2006/main">
  <numFmts count="3">
    <numFmt numFmtId="164" formatCode="$#,##0.00"/>
    <numFmt numFmtId="165" formatCode="#,##0.0#"/>
    <numFmt numFmtId="166" formatCode="0.0%"/>
  </numFmts>
  <fonts count="5">
    <font>
      <name val="Calibri"/>
      <family val="2"/>
      <color theme="1"/>
      <sz val="11"/>
      <scheme val="minor"/>
    </font>
    <font>
      <b val="1"/>
      <color rgb="00533787"/>
    </font>
    <font>
      <i val="1"/>
      <color rgb="006B6379"/>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165" fontId="0" fillId="0" borderId="0" pivotButton="0" quotePrefix="0" xfId="0"/>
    <xf numFmtId="0" fontId="3" fillId="0" borderId="0" pivotButton="0" quotePrefix="0" xfId="0"/>
    <xf numFmtId="164" fontId="3"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Food truck inventory spreadsheet</t>
        </is>
      </c>
    </row>
    <row r="2">
      <c r="A2" s="2" t="inlineStr">
        <is>
          <t>From the article: https://www.tarostack.com/articles/food-truck-inventory-spreadsheet</t>
        </is>
      </c>
    </row>
    <row r="3">
      <c r="A3" s="2" t="inlineStr"/>
    </row>
    <row r="4">
      <c r="A4" s="2" t="inlineStr">
        <is>
          <t>Items: what the truck carries, its cost, the par for one service, and whether it can stay on the truck overnight.</t>
        </is>
      </c>
    </row>
    <row r="5">
      <c r="A5" s="2" t="inlineStr">
        <is>
          <t>Menu: each menu item's price, how many sold, and how much of each item one serving uses.</t>
        </is>
      </c>
    </row>
    <row r="6">
      <c r="A6" s="2" t="inlineStr">
        <is>
          <t>Service: one day. Count what's on the truck at the start and at close, write what you loaded and threw out. Used, what should have been used, the gap and its cost, and tomorrow's load list follow.</t>
        </is>
      </c>
    </row>
    <row r="7">
      <c r="A7" s="2" t="inlineStr">
        <is>
          <t>Food cost: the service's sales against the cost of what the menu says sold, and of what was really used.</t>
        </is>
      </c>
    </row>
    <row r="8">
      <c r="A8" s="2" t="inlineStr">
        <is>
          <t>The example is a Saturday on Windward Roots' food truck, a made-up taro business. Prices and costs are examples.</t>
        </is>
      </c>
    </row>
    <row r="9">
      <c r="A9" s="2" t="inlineStr"/>
    </row>
    <row r="10">
      <c r="A10" s="2" t="inlineStr">
        <is>
          <t>Works in Excel (2010 and later), Google Sheets, LibreOffice and Numbers. No macros.</t>
        </is>
      </c>
    </row>
    <row r="11">
      <c r="A11" s="2" t="inlineStr">
        <is>
          <t>Free to use and change. Made by TaroStack, inventory and production software for small producers: https://www.tarostack.com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0"/>
  <sheetViews>
    <sheetView workbookViewId="0">
      <pane ySplit="1" topLeftCell="A2" activePane="bottomLeft" state="frozen"/>
      <selection pane="bottomLeft" activeCell="A1" sqref="A1"/>
    </sheetView>
  </sheetViews>
  <sheetFormatPr baseColWidth="8" defaultRowHeight="15"/>
  <cols>
    <col width="26" customWidth="1" min="1" max="1"/>
    <col width="8" customWidth="1" min="2" max="2"/>
    <col width="11" customWidth="1" min="3" max="3"/>
    <col width="11" customWidth="1" min="4" max="4"/>
    <col width="12" customWidth="1" min="5" max="5"/>
    <col width="14" customWidth="1" min="6" max="6"/>
  </cols>
  <sheetData>
    <row r="1">
      <c r="A1" s="3" t="inlineStr">
        <is>
          <t>Item</t>
        </is>
      </c>
      <c r="B1" s="3" t="inlineStr">
        <is>
          <t>Unit</t>
        </is>
      </c>
      <c r="C1" s="3" t="inlineStr">
        <is>
          <t>Cost per unit</t>
        </is>
      </c>
      <c r="D1" s="3" t="inlineStr">
        <is>
          <t>Par per service</t>
        </is>
      </c>
      <c r="E1" s="3" t="inlineStr">
        <is>
          <t>Stays on the truck?</t>
        </is>
      </c>
      <c r="F1" s="3" t="inlineStr">
        <is>
          <t>Stored</t>
        </is>
      </c>
    </row>
    <row r="2">
      <c r="A2" t="inlineStr">
        <is>
          <t>Taro patties</t>
        </is>
      </c>
      <c r="B2" t="inlineStr">
        <is>
          <t>each</t>
        </is>
      </c>
      <c r="C2" s="4" t="n">
        <v>1.1</v>
      </c>
      <c r="D2" t="n">
        <v>70</v>
      </c>
      <c r="E2" t="inlineStr">
        <is>
          <t>Y</t>
        </is>
      </c>
      <c r="F2" t="inlineStr">
        <is>
          <t>Freezer</t>
        </is>
      </c>
    </row>
    <row r="3">
      <c r="A3" t="inlineStr">
        <is>
          <t>Taro sweet rolls</t>
        </is>
      </c>
      <c r="B3" t="inlineStr">
        <is>
          <t>each</t>
        </is>
      </c>
      <c r="C3" s="4" t="n">
        <v>0.35</v>
      </c>
      <c r="D3" t="n">
        <v>170</v>
      </c>
      <c r="E3" t="inlineStr">
        <is>
          <t>N</t>
        </is>
      </c>
      <c r="F3" t="inlineStr">
        <is>
          <t>Dry</t>
        </is>
      </c>
    </row>
    <row r="4">
      <c r="A4" t="inlineStr">
        <is>
          <t>Slaw</t>
        </is>
      </c>
      <c r="B4" t="inlineStr">
        <is>
          <t>kg</t>
        </is>
      </c>
      <c r="C4" s="4" t="n">
        <v>3</v>
      </c>
      <c r="D4" t="n">
        <v>6</v>
      </c>
      <c r="E4" t="inlineStr">
        <is>
          <t>N</t>
        </is>
      </c>
      <c r="F4" t="inlineStr">
        <is>
          <t>Cooler</t>
        </is>
      </c>
    </row>
    <row r="5">
      <c r="A5" t="inlineStr">
        <is>
          <t>Sauce cups</t>
        </is>
      </c>
      <c r="B5" t="inlineStr">
        <is>
          <t>each</t>
        </is>
      </c>
      <c r="C5" s="4" t="n">
        <v>0.12</v>
      </c>
      <c r="D5" t="n">
        <v>80</v>
      </c>
      <c r="E5" t="inlineStr">
        <is>
          <t>Y</t>
        </is>
      </c>
      <c r="F5" t="inlineStr">
        <is>
          <t>Cooler</t>
        </is>
      </c>
    </row>
    <row r="6">
      <c r="A6" t="inlineStr">
        <is>
          <t>Kalua pork</t>
        </is>
      </c>
      <c r="B6" t="inlineStr">
        <is>
          <t>kg</t>
        </is>
      </c>
      <c r="C6" s="4" t="n">
        <v>14</v>
      </c>
      <c r="D6" t="n">
        <v>6.5</v>
      </c>
      <c r="E6" t="inlineStr">
        <is>
          <t>N</t>
        </is>
      </c>
      <c r="F6" t="inlineStr">
        <is>
          <t>Hot hold</t>
        </is>
      </c>
    </row>
    <row r="7">
      <c r="A7" t="inlineStr">
        <is>
          <t>Clamshells</t>
        </is>
      </c>
      <c r="B7" t="inlineStr">
        <is>
          <t>each</t>
        </is>
      </c>
      <c r="C7" s="4" t="n">
        <v>0.18</v>
      </c>
      <c r="D7" t="n">
        <v>140</v>
      </c>
      <c r="E7" t="inlineStr">
        <is>
          <t>Y</t>
        </is>
      </c>
      <c r="F7" t="inlineStr">
        <is>
          <t>Dry</t>
        </is>
      </c>
    </row>
    <row r="8">
      <c r="A8" t="inlineStr">
        <is>
          <t>Taro chips, 3 oz</t>
        </is>
      </c>
      <c r="B8" t="inlineStr">
        <is>
          <t>each</t>
        </is>
      </c>
      <c r="C8" s="4" t="n">
        <v>1.45</v>
      </c>
      <c r="D8" t="n">
        <v>48</v>
      </c>
      <c r="E8" t="inlineStr">
        <is>
          <t>Y</t>
        </is>
      </c>
      <c r="F8" t="inlineStr">
        <is>
          <t>Dry</t>
        </is>
      </c>
    </row>
    <row r="9">
      <c r="A9" t="inlineStr">
        <is>
          <t>Kūlolo</t>
        </is>
      </c>
      <c r="B9" t="inlineStr">
        <is>
          <t>pack</t>
        </is>
      </c>
      <c r="C9" s="4" t="n">
        <v>1.92</v>
      </c>
      <c r="D9" t="n">
        <v>40</v>
      </c>
      <c r="E9" t="inlineStr">
        <is>
          <t>Y</t>
        </is>
      </c>
      <c r="F9" t="inlineStr">
        <is>
          <t>Cooler</t>
        </is>
      </c>
    </row>
    <row r="10">
      <c r="A10" t="inlineStr">
        <is>
          <t>Canned drinks</t>
        </is>
      </c>
      <c r="B10" t="inlineStr">
        <is>
          <t>each</t>
        </is>
      </c>
      <c r="C10" s="4" t="n">
        <v>0.6</v>
      </c>
      <c r="D10" t="n">
        <v>120</v>
      </c>
      <c r="E10" t="inlineStr">
        <is>
          <t>Y</t>
        </is>
      </c>
      <c r="F10" t="inlineStr">
        <is>
          <t>Cooler</t>
        </is>
      </c>
    </row>
    <row r="11">
      <c r="C11" s="4" t="n"/>
    </row>
    <row r="12">
      <c r="C12" s="4" t="n"/>
    </row>
    <row r="13">
      <c r="C13" s="4" t="n"/>
    </row>
    <row r="14">
      <c r="C14" s="4" t="n"/>
    </row>
    <row r="15">
      <c r="C15" s="4" t="n"/>
    </row>
    <row r="16">
      <c r="C16" s="4" t="n"/>
    </row>
    <row r="17">
      <c r="C17" s="4" t="n"/>
    </row>
    <row r="18">
      <c r="C18" s="4" t="n"/>
    </row>
    <row r="19">
      <c r="C19" s="4" t="n"/>
    </row>
    <row r="20">
      <c r="C20" s="4" t="n"/>
    </row>
    <row r="21">
      <c r="C21" s="4" t="n"/>
    </row>
    <row r="22">
      <c r="C22" s="4" t="n"/>
    </row>
    <row r="23">
      <c r="C23" s="4" t="n"/>
    </row>
    <row r="24">
      <c r="C24" s="4" t="n"/>
    </row>
    <row r="25">
      <c r="C25" s="4" t="n"/>
    </row>
    <row r="26">
      <c r="C26" s="4" t="n"/>
    </row>
    <row r="27">
      <c r="C27" s="4" t="n"/>
    </row>
    <row r="28">
      <c r="C28" s="4" t="n"/>
    </row>
    <row r="29">
      <c r="C29" s="4" t="n"/>
    </row>
    <row r="30">
      <c r="C30"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2" customWidth="1" min="1" max="1"/>
    <col width="8" customWidth="1" min="2" max="2"/>
    <col width="7"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3" t="inlineStr">
        <is>
          <t>Menu item</t>
        </is>
      </c>
      <c r="B1" s="3" t="inlineStr">
        <is>
          <t>Price</t>
        </is>
      </c>
      <c r="C1" s="3" t="inlineStr">
        <is>
          <t>Sold</t>
        </is>
      </c>
      <c r="D1" s="3" t="inlineStr">
        <is>
          <t>Taro patties</t>
        </is>
      </c>
      <c r="E1" s="3" t="inlineStr">
        <is>
          <t>Taro sweet rolls</t>
        </is>
      </c>
      <c r="F1" s="3" t="inlineStr">
        <is>
          <t>Slaw</t>
        </is>
      </c>
      <c r="G1" s="3" t="inlineStr">
        <is>
          <t>Sauce cups</t>
        </is>
      </c>
      <c r="H1" s="3" t="inlineStr">
        <is>
          <t>Kalua pork</t>
        </is>
      </c>
      <c r="I1" s="3" t="inlineStr">
        <is>
          <t>Clamshells</t>
        </is>
      </c>
      <c r="J1" s="3" t="inlineStr">
        <is>
          <t>Taro chips, 3 oz</t>
        </is>
      </c>
      <c r="K1" s="3" t="inlineStr">
        <is>
          <t>Kūlolo</t>
        </is>
      </c>
      <c r="L1" s="3" t="inlineStr">
        <is>
          <t>Canned drinks</t>
        </is>
      </c>
    </row>
    <row r="2">
      <c r="A2" t="inlineStr">
        <is>
          <t>Taro burger</t>
        </is>
      </c>
      <c r="B2" s="4" t="n">
        <v>14</v>
      </c>
      <c r="C2" t="n">
        <v>62</v>
      </c>
      <c r="D2" t="n">
        <v>1</v>
      </c>
      <c r="E2" t="n">
        <v>1</v>
      </c>
      <c r="F2" t="n">
        <v>0.05</v>
      </c>
      <c r="G2" t="n">
        <v>1</v>
      </c>
      <c r="I2" t="n">
        <v>1</v>
      </c>
    </row>
    <row r="3">
      <c r="A3" t="inlineStr">
        <is>
          <t>Kalua pork sliders, 2</t>
        </is>
      </c>
      <c r="B3" s="4" t="n">
        <v>13</v>
      </c>
      <c r="C3" t="n">
        <v>48</v>
      </c>
      <c r="E3" t="n">
        <v>2</v>
      </c>
      <c r="F3" t="n">
        <v>0.04</v>
      </c>
      <c r="H3" t="n">
        <v>0.12</v>
      </c>
      <c r="I3" t="n">
        <v>1</v>
      </c>
    </row>
    <row r="4">
      <c r="A4" t="inlineStr">
        <is>
          <t>Taro chips, 3 oz</t>
        </is>
      </c>
      <c r="B4" s="4" t="n">
        <v>5</v>
      </c>
      <c r="C4" t="n">
        <v>40</v>
      </c>
      <c r="J4" t="n">
        <v>1</v>
      </c>
    </row>
    <row r="5">
      <c r="A5" t="inlineStr">
        <is>
          <t>Kūlolo</t>
        </is>
      </c>
      <c r="B5" s="4" t="n">
        <v>6</v>
      </c>
      <c r="C5" t="n">
        <v>35</v>
      </c>
      <c r="K5" t="n">
        <v>1</v>
      </c>
    </row>
    <row r="6">
      <c r="A6" t="inlineStr">
        <is>
          <t>Canned drink</t>
        </is>
      </c>
      <c r="B6" s="4" t="n">
        <v>3</v>
      </c>
      <c r="C6" t="n">
        <v>90</v>
      </c>
      <c r="L6" t="n">
        <v>1</v>
      </c>
    </row>
    <row r="9">
      <c r="A9" s="5" t="inlineStr">
        <is>
          <t>One row per menu item: its price, how many sold this service, and how much of each item one serving uses.</t>
        </is>
      </c>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L13"/>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9" customWidth="1" min="3" max="3"/>
    <col width="9" customWidth="1" min="4" max="4"/>
    <col width="9" customWidth="1" min="5" max="5"/>
    <col width="9" customWidth="1" min="6" max="6"/>
    <col width="11" customWidth="1" min="7" max="7"/>
    <col width="8" customWidth="1" min="8" max="8"/>
    <col width="11" customWidth="1" min="9" max="9"/>
    <col width="11" customWidth="1" min="10" max="10"/>
    <col width="11" customWidth="1" min="11" max="11"/>
    <col width="11" customWidth="1" min="12" max="12"/>
  </cols>
  <sheetData>
    <row r="1">
      <c r="A1" s="3" t="inlineStr">
        <is>
          <t>Item</t>
        </is>
      </c>
      <c r="B1" s="3" t="inlineStr">
        <is>
          <t>On truck at start</t>
        </is>
      </c>
      <c r="C1" s="3" t="inlineStr">
        <is>
          <t>Loaded</t>
        </is>
      </c>
      <c r="D1" s="3" t="inlineStr">
        <is>
          <t>Left at close</t>
        </is>
      </c>
      <c r="E1" s="3" t="inlineStr">
        <is>
          <t>Thrown out</t>
        </is>
      </c>
      <c r="F1" s="3" t="inlineStr">
        <is>
          <t>Used</t>
        </is>
      </c>
      <c r="G1" s="3" t="inlineStr">
        <is>
          <t>Should have used</t>
        </is>
      </c>
      <c r="H1" s="3" t="inlineStr">
        <is>
          <t>Gap</t>
        </is>
      </c>
      <c r="I1" s="3" t="inlineStr">
        <is>
          <t>Cost of the gap</t>
        </is>
      </c>
      <c r="J1" s="3" t="inlineStr">
        <is>
          <t>Cost thrown out</t>
        </is>
      </c>
      <c r="K1" s="3" t="inlineStr">
        <is>
          <t>Stays for next time</t>
        </is>
      </c>
      <c r="L1" s="3" t="inlineStr">
        <is>
          <t>Load next time</t>
        </is>
      </c>
    </row>
    <row r="2">
      <c r="A2" t="str">
        <f>Items!A2</f>
        <v>Taro patties</v>
      </c>
      <c r="B2" t="n">
        <v>0</v>
      </c>
      <c r="C2" t="n">
        <v>70</v>
      </c>
      <c r="D2" t="n">
        <v>6</v>
      </c>
      <c r="E2" t="n">
        <v>0</v>
      </c>
      <c r="F2" s="6">
        <f>B2+C2-D2</f>
        <v>64</v>
      </c>
      <c r="G2" s="6">
        <f>SUMPRODUCT(Menu!$C$2:$C$6,Menu!D2:D6)</f>
        <v>62</v>
      </c>
      <c r="H2" s="6">
        <f>F2-G2</f>
        <v>2</v>
      </c>
      <c r="I2" s="4">
        <f>H2*Items!C2</f>
        <v>2.2</v>
      </c>
      <c r="J2" s="4">
        <f>E2*Items!C2</f>
        <v>0</v>
      </c>
      <c r="K2" s="6">
        <f>IF(Items!E2="Y",D2-E2,0)</f>
        <v>6</v>
      </c>
      <c r="L2" s="6">
        <f>MAX(0,Items!D2-K2)</f>
        <v>64</v>
      </c>
    </row>
    <row r="3">
      <c r="A3" t="str">
        <f>Items!A3</f>
        <v>Taro sweet rolls</v>
      </c>
      <c r="B3" t="n">
        <v>0</v>
      </c>
      <c r="C3" t="n">
        <v>170</v>
      </c>
      <c r="D3" t="n">
        <v>8</v>
      </c>
      <c r="E3" t="n">
        <v>8</v>
      </c>
      <c r="F3" s="6">
        <f>B3+C3-D3</f>
        <v>162</v>
      </c>
      <c r="G3" s="6">
        <f>SUMPRODUCT(Menu!$C$2:$C$6,Menu!E2:E6)</f>
        <v>158</v>
      </c>
      <c r="H3" s="6">
        <f>F3-G3</f>
        <v>4</v>
      </c>
      <c r="I3" s="4">
        <f>H3*Items!C3</f>
        <v>1.4</v>
      </c>
      <c r="J3" s="4">
        <f>E3*Items!C3</f>
        <v>2.8</v>
      </c>
      <c r="K3" s="6">
        <f>IF(Items!E3="Y",D3-E3,0)</f>
        <v>0</v>
      </c>
      <c r="L3" s="6">
        <f>MAX(0,Items!D3-K3)</f>
        <v>170</v>
      </c>
    </row>
    <row r="4">
      <c r="A4" t="str">
        <f>Items!A4</f>
        <v>Slaw</v>
      </c>
      <c r="B4" t="n">
        <v>0</v>
      </c>
      <c r="C4" t="n">
        <v>6</v>
      </c>
      <c r="D4" t="n">
        <v>0.6</v>
      </c>
      <c r="E4" t="n">
        <v>0.6</v>
      </c>
      <c r="F4" s="6">
        <f>B4+C4-D4</f>
        <v>5.4</v>
      </c>
      <c r="G4" s="6">
        <f>SUMPRODUCT(Menu!$C$2:$C$6,Menu!F2:F6)</f>
        <v>5.02</v>
      </c>
      <c r="H4" s="6">
        <f>F4-G4</f>
        <v>0.380000000000001</v>
      </c>
      <c r="I4" s="4">
        <f>H4*Items!C4</f>
        <v>1.14</v>
      </c>
      <c r="J4" s="4">
        <f>E4*Items!C4</f>
        <v>1.8</v>
      </c>
      <c r="K4" s="6">
        <f>IF(Items!E4="Y",D4-E4,0)</f>
        <v>0</v>
      </c>
      <c r="L4" s="6">
        <f>MAX(0,Items!D4-K4)</f>
        <v>6</v>
      </c>
    </row>
    <row r="5">
      <c r="A5" t="str">
        <f>Items!A5</f>
        <v>Sauce cups</v>
      </c>
      <c r="B5" t="n">
        <v>0</v>
      </c>
      <c r="C5" t="n">
        <v>80</v>
      </c>
      <c r="D5" t="n">
        <v>15</v>
      </c>
      <c r="E5" t="n">
        <v>0</v>
      </c>
      <c r="F5" s="6">
        <f>B5+C5-D5</f>
        <v>65</v>
      </c>
      <c r="G5" s="6">
        <f>SUMPRODUCT(Menu!$C$2:$C$6,Menu!G2:G6)</f>
        <v>62</v>
      </c>
      <c r="H5" s="6">
        <f>F5-G5</f>
        <v>3</v>
      </c>
      <c r="I5" s="4">
        <f>H5*Items!C5</f>
        <v>0.36</v>
      </c>
      <c r="J5" s="4">
        <f>E5*Items!C5</f>
        <v>0</v>
      </c>
      <c r="K5" s="6">
        <f>IF(Items!E5="Y",D5-E5,0)</f>
        <v>15</v>
      </c>
      <c r="L5" s="6">
        <f>MAX(0,Items!D5-K5)</f>
        <v>65</v>
      </c>
    </row>
    <row r="6">
      <c r="A6" t="str">
        <f>Items!A6</f>
        <v>Kalua pork</v>
      </c>
      <c r="B6" t="n">
        <v>0</v>
      </c>
      <c r="C6" t="n">
        <v>6.5</v>
      </c>
      <c r="D6" t="n">
        <v>0.5</v>
      </c>
      <c r="E6" t="n">
        <v>0.5</v>
      </c>
      <c r="F6" s="6">
        <f>B6+C6-D6</f>
        <v>6</v>
      </c>
      <c r="G6" s="6">
        <f>SUMPRODUCT(Menu!$C$2:$C$6,Menu!H2:H6)</f>
        <v>5.76</v>
      </c>
      <c r="H6" s="6">
        <f>F6-G6</f>
        <v>0.24</v>
      </c>
      <c r="I6" s="4">
        <f>H6*Items!C6</f>
        <v>3.36</v>
      </c>
      <c r="J6" s="4">
        <f>E6*Items!C6</f>
        <v>7</v>
      </c>
      <c r="K6" s="6">
        <f>IF(Items!E6="Y",D6-E6,0)</f>
        <v>0</v>
      </c>
      <c r="L6" s="6">
        <f>MAX(0,Items!D6-K6)</f>
        <v>6.5</v>
      </c>
    </row>
    <row r="7">
      <c r="A7" t="str">
        <f>Items!A7</f>
        <v>Clamshells</v>
      </c>
      <c r="B7" t="n">
        <v>40</v>
      </c>
      <c r="C7" t="n">
        <v>100</v>
      </c>
      <c r="D7" t="n">
        <v>28</v>
      </c>
      <c r="E7" t="n">
        <v>0</v>
      </c>
      <c r="F7" s="6">
        <f>B7+C7-D7</f>
        <v>112</v>
      </c>
      <c r="G7" s="6">
        <f>SUMPRODUCT(Menu!$C$2:$C$6,Menu!I2:I6)</f>
        <v>110</v>
      </c>
      <c r="H7" s="6">
        <f>F7-G7</f>
        <v>2</v>
      </c>
      <c r="I7" s="4">
        <f>H7*Items!C7</f>
        <v>0.36</v>
      </c>
      <c r="J7" s="4">
        <f>E7*Items!C7</f>
        <v>0</v>
      </c>
      <c r="K7" s="6">
        <f>IF(Items!E7="Y",D7-E7,0)</f>
        <v>28</v>
      </c>
      <c r="L7" s="6">
        <f>MAX(0,Items!D7-K7)</f>
        <v>112</v>
      </c>
    </row>
    <row r="8">
      <c r="A8" t="str">
        <f>Items!A8</f>
        <v>Taro chips, 3 oz</v>
      </c>
      <c r="B8" t="n">
        <v>12</v>
      </c>
      <c r="C8" t="n">
        <v>36</v>
      </c>
      <c r="D8" t="n">
        <v>8</v>
      </c>
      <c r="E8" t="n">
        <v>0</v>
      </c>
      <c r="F8" s="6">
        <f>B8+C8-D8</f>
        <v>40</v>
      </c>
      <c r="G8" s="6">
        <f>SUMPRODUCT(Menu!$C$2:$C$6,Menu!J2:J6)</f>
        <v>40</v>
      </c>
      <c r="H8" s="6">
        <f>F8-G8</f>
        <v>0</v>
      </c>
      <c r="I8" s="4">
        <f>H8*Items!C8</f>
        <v>0</v>
      </c>
      <c r="J8" s="4">
        <f>E8*Items!C8</f>
        <v>0</v>
      </c>
      <c r="K8" s="6">
        <f>IF(Items!E8="Y",D8-E8,0)</f>
        <v>8</v>
      </c>
      <c r="L8" s="6">
        <f>MAX(0,Items!D8-K8)</f>
        <v>40</v>
      </c>
    </row>
    <row r="9">
      <c r="A9" t="str">
        <f>Items!A9</f>
        <v>Kūlolo</v>
      </c>
      <c r="B9" t="n">
        <v>0</v>
      </c>
      <c r="C9" t="n">
        <v>40</v>
      </c>
      <c r="D9" t="n">
        <v>5</v>
      </c>
      <c r="E9" t="n">
        <v>0</v>
      </c>
      <c r="F9" s="6">
        <f>B9+C9-D9</f>
        <v>35</v>
      </c>
      <c r="G9" s="6">
        <f>SUMPRODUCT(Menu!$C$2:$C$6,Menu!K2:K6)</f>
        <v>35</v>
      </c>
      <c r="H9" s="6">
        <f>F9-G9</f>
        <v>0</v>
      </c>
      <c r="I9" s="4">
        <f>H9*Items!C9</f>
        <v>0</v>
      </c>
      <c r="J9" s="4">
        <f>E9*Items!C9</f>
        <v>0</v>
      </c>
      <c r="K9" s="6">
        <f>IF(Items!E9="Y",D9-E9,0)</f>
        <v>5</v>
      </c>
      <c r="L9" s="6">
        <f>MAX(0,Items!D9-K9)</f>
        <v>35</v>
      </c>
    </row>
    <row r="10">
      <c r="A10" t="str">
        <f>Items!A10</f>
        <v>Canned drinks</v>
      </c>
      <c r="B10" t="n">
        <v>24</v>
      </c>
      <c r="C10" t="n">
        <v>96</v>
      </c>
      <c r="D10" t="n">
        <v>30</v>
      </c>
      <c r="E10" t="n">
        <v>0</v>
      </c>
      <c r="F10" s="6">
        <f>B10+C10-D10</f>
        <v>90</v>
      </c>
      <c r="G10" s="6">
        <f>SUMPRODUCT(Menu!$C$2:$C$6,Menu!L2:L6)</f>
        <v>90</v>
      </c>
      <c r="H10" s="6">
        <f>F10-G10</f>
        <v>0</v>
      </c>
      <c r="I10" s="4">
        <f>H10*Items!C10</f>
        <v>0</v>
      </c>
      <c r="J10" s="4">
        <f>E10*Items!C10</f>
        <v>0</v>
      </c>
      <c r="K10" s="6">
        <f>IF(Items!E10="Y",D10-E10,0)</f>
        <v>30</v>
      </c>
      <c r="L10" s="6">
        <f>MAX(0,Items!D10-K10)</f>
        <v>90</v>
      </c>
    </row>
    <row r="11">
      <c r="A11" s="7" t="inlineStr">
        <is>
          <t>Total</t>
        </is>
      </c>
      <c r="I11" s="8">
        <f>SUM(I2:I10)</f>
        <v>8.82000000000001</v>
      </c>
      <c r="J11" s="8">
        <f>SUM(J2:J10)</f>
        <v>11.6</v>
      </c>
    </row>
    <row r="13">
      <c r="A13" s="5" t="inlineStr">
        <is>
          <t>Left at close includes what gets thrown out. Used = start + loaded - left at close. Gap = used - what the menu says sold: a dropped patty, a heavy scoop, a free drink nobody rang up.</t>
        </is>
      </c>
    </row>
  </sheetData>
  <printOptions gridLines="1"/>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4" customWidth="1" min="1" max="1"/>
    <col width="12" customWidth="1" min="2" max="2"/>
  </cols>
  <sheetData>
    <row r="1">
      <c r="A1" s="7" t="inlineStr">
        <is>
          <t>Sales this service</t>
        </is>
      </c>
      <c r="B1" s="4">
        <f>SUMPRODUCT(Menu!B2:B6,Menu!C2:C6)</f>
        <v>2172</v>
      </c>
    </row>
    <row r="2">
      <c r="A2" s="7" t="inlineStr">
        <is>
          <t>Cost of what the menu says sold</t>
        </is>
      </c>
      <c r="B2" s="4">
        <f>SUMPRODUCT(Service!G2:G10,Items!C2:C10)</f>
        <v>425.64</v>
      </c>
    </row>
    <row r="3">
      <c r="A3" s="7" t="inlineStr">
        <is>
          <t>Cost thrown out</t>
        </is>
      </c>
      <c r="B3" s="4">
        <f>Service!J11</f>
        <v>11.6</v>
      </c>
    </row>
    <row r="4">
      <c r="A4" s="7" t="inlineStr">
        <is>
          <t>Cost of the gap</t>
        </is>
      </c>
      <c r="B4" s="4">
        <f>Service!I11</f>
        <v>8.82000000000001</v>
      </c>
    </row>
    <row r="5">
      <c r="A5" s="7" t="inlineStr">
        <is>
          <t>Actual cost: used, plus thrown out</t>
        </is>
      </c>
      <c r="B5" s="4">
        <f>B2+B4+B3</f>
        <v>446.06</v>
      </c>
    </row>
    <row r="6">
      <c r="A6" s="7" t="inlineStr">
        <is>
          <t>Food cost %, by the menu</t>
        </is>
      </c>
      <c r="B6" s="9">
        <f>B2/B1</f>
        <v>0.195966850828729</v>
      </c>
    </row>
    <row r="7">
      <c r="A7" s="7" t="inlineStr">
        <is>
          <t>Food cost %, actual</t>
        </is>
      </c>
      <c r="B7" s="9">
        <f>B5/B1</f>
        <v>0.20536832412523</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