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Specialty egg roll</t>
        </is>
      </c>
      <c r="B2" s="2" t="n">
        <v>6</v>
      </c>
      <c r="C2" s="2" t="n">
        <v>1.85</v>
      </c>
      <c r="D2" s="2">
        <f>IF(OR(B2="",C2=""),"",B2-C2)</f>
        <v>4.15</v>
      </c>
      <c r="E2" s="3">
        <f>IF(OR(D2="",N(B2)=0),"",D2/B2)</f>
        <v>0.691666666666667</v>
      </c>
      <c r="F2" t="n">
        <v>1500</v>
      </c>
    </row>
    <row r="3">
      <c r="A3" t="inlineStr">
        <is>
          <t>Three egg rolls with sauces</t>
        </is>
      </c>
      <c r="B3" s="2" t="n">
        <v>15</v>
      </c>
      <c r="C3" s="2" t="n">
        <v>4.71</v>
      </c>
      <c r="D3" s="2">
        <f>IF(OR(B3="",C3=""),"",B3-C3)</f>
        <v>10.29</v>
      </c>
      <c r="E3" s="3">
        <f>IF(OR(D3="",N(B3)=0),"",D3/B3)</f>
        <v>0.686</v>
      </c>
      <c r="F3" t="n">
        <v>500</v>
      </c>
    </row>
    <row r="4" ht="30" customHeight="1">
      <c r="A4" s="4" t="inlineStr">
        <is>
          <t>Frozen 6-pack of vegetable egg rolls to grocers</t>
        </is>
      </c>
      <c r="B4" s="5" t="n">
        <v>7.5</v>
      </c>
      <c r="C4" s="5" t="n">
        <v>1.97</v>
      </c>
      <c r="D4" s="5">
        <f>IF(OR(B4="",C4=""),"",B4-C4)</f>
        <v>5.53</v>
      </c>
      <c r="E4" s="6">
        <f>IF(OR(D4="",N(B4)=0),"",D4/B4)</f>
        <v>0.737333333333333</v>
      </c>
      <c r="F4" s="7" t="n">
        <v>400</v>
      </c>
    </row>
    <row r="5">
      <c r="A5" t="inlineStr">
        <is>
          <t>Party tray of 50</t>
        </is>
      </c>
      <c r="B5" s="2" t="n">
        <v>150</v>
      </c>
      <c r="C5" s="2" t="n">
        <v>59</v>
      </c>
      <c r="D5" s="2">
        <f>IF(OR(B5="",C5=""),"",B5-C5)</f>
        <v>91</v>
      </c>
      <c r="E5" s="3">
        <f>IF(OR(D5="",N(B5)=0),"",D5/B5)</f>
        <v>0.606666666666667</v>
      </c>
      <c r="F5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Specialty egg roll (units)</v>
      </c>
      <c r="C4">
        <f>IF(Products!A2="","",ROUND(N(Products!F2)*C$2,0))</f>
        <v>525</v>
      </c>
      <c r="D4">
        <f>IF(Products!A2="","",ROUND(N(Products!F2)*D$2,0))</f>
        <v>630</v>
      </c>
      <c r="E4">
        <f>IF(Products!A2="","",ROUND(N(Products!F2)*E$2,0))</f>
        <v>735</v>
      </c>
      <c r="F4">
        <f>IF(Products!A2="","",ROUND(N(Products!F2)*F$2,0))</f>
        <v>840</v>
      </c>
      <c r="G4">
        <f>IF(Products!A2="","",ROUND(N(Products!F2)*G$2,0))</f>
        <v>945</v>
      </c>
      <c r="H4">
        <f>IF(Products!A2="","",ROUND(N(Products!F2)*H$2,0))</f>
        <v>1050</v>
      </c>
      <c r="I4">
        <f>IF(Products!A2="","",ROUND(N(Products!F2)*I$2,0))</f>
        <v>1155</v>
      </c>
      <c r="J4">
        <f>IF(Products!A2="","",ROUND(N(Products!F2)*J$2,0))</f>
        <v>1260</v>
      </c>
      <c r="K4">
        <f>IF(Products!A2="","",ROUND(N(Products!F2)*K$2,0))</f>
        <v>1350</v>
      </c>
      <c r="L4">
        <f>IF(Products!A2="","",ROUND(N(Products!F2)*L$2,0))</f>
        <v>1425</v>
      </c>
      <c r="M4">
        <f>IF(Products!A2="","",ROUND(N(Products!F2)*M$2,0))</f>
        <v>1500</v>
      </c>
      <c r="N4">
        <f>IF(Products!A2="","",ROUND(N(Products!F2)*N$2,0))</f>
        <v>1500</v>
      </c>
      <c r="O4">
        <f>IF(Products!A2="","",SUM(C4:N4))</f>
        <v>12915</v>
      </c>
    </row>
    <row r="5">
      <c r="A5" t="str">
        <f>IF(Products!A3="","",Products!A3&amp;" (units)")</f>
        <v>Three egg rolls with sauces (units)</v>
      </c>
      <c r="C5">
        <f>IF(Products!A3="","",ROUND(N(Products!F3)*C$2,0))</f>
        <v>175</v>
      </c>
      <c r="D5">
        <f>IF(Products!A3="","",ROUND(N(Products!F3)*D$2,0))</f>
        <v>210</v>
      </c>
      <c r="E5">
        <f>IF(Products!A3="","",ROUND(N(Products!F3)*E$2,0))</f>
        <v>245</v>
      </c>
      <c r="F5">
        <f>IF(Products!A3="","",ROUND(N(Products!F3)*F$2,0))</f>
        <v>280</v>
      </c>
      <c r="G5">
        <f>IF(Products!A3="","",ROUND(N(Products!F3)*G$2,0))</f>
        <v>315</v>
      </c>
      <c r="H5">
        <f>IF(Products!A3="","",ROUND(N(Products!F3)*H$2,0))</f>
        <v>350</v>
      </c>
      <c r="I5">
        <f>IF(Products!A3="","",ROUND(N(Products!F3)*I$2,0))</f>
        <v>385</v>
      </c>
      <c r="J5">
        <f>IF(Products!A3="","",ROUND(N(Products!F3)*J$2,0))</f>
        <v>420</v>
      </c>
      <c r="K5">
        <f>IF(Products!A3="","",ROUND(N(Products!F3)*K$2,0))</f>
        <v>450</v>
      </c>
      <c r="L5">
        <f>IF(Products!A3="","",ROUND(N(Products!F3)*L$2,0))</f>
        <v>475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4305</v>
      </c>
    </row>
    <row r="6">
      <c r="A6" t="str">
        <f>IF(Products!A4="","",Products!A4&amp;" (units)")</f>
        <v>Frozen 6-pack of vegetable egg rolls to grocers (units)</v>
      </c>
      <c r="C6">
        <f>IF(Products!A4="","",ROUND(N(Products!F4)*C$2,0))</f>
        <v>140</v>
      </c>
      <c r="D6">
        <f>IF(Products!A4="","",ROUND(N(Products!F4)*D$2,0))</f>
        <v>168</v>
      </c>
      <c r="E6">
        <f>IF(Products!A4="","",ROUND(N(Products!F4)*E$2,0))</f>
        <v>196</v>
      </c>
      <c r="F6">
        <f>IF(Products!A4="","",ROUND(N(Products!F4)*F$2,0))</f>
        <v>224</v>
      </c>
      <c r="G6">
        <f>IF(Products!A4="","",ROUND(N(Products!F4)*G$2,0))</f>
        <v>252</v>
      </c>
      <c r="H6">
        <f>IF(Products!A4="","",ROUND(N(Products!F4)*H$2,0))</f>
        <v>280</v>
      </c>
      <c r="I6">
        <f>IF(Products!A4="","",ROUND(N(Products!F4)*I$2,0))</f>
        <v>308</v>
      </c>
      <c r="J6">
        <f>IF(Products!A4="","",ROUND(N(Products!F4)*J$2,0))</f>
        <v>336</v>
      </c>
      <c r="K6">
        <f>IF(Products!A4="","",ROUND(N(Products!F4)*K$2,0))</f>
        <v>360</v>
      </c>
      <c r="L6">
        <f>IF(Products!A4="","",ROUND(N(Products!F4)*L$2,0))</f>
        <v>380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3444</v>
      </c>
    </row>
    <row r="7">
      <c r="A7" t="str">
        <f>IF(Products!A5="","",Products!A5&amp;" (units)")</f>
        <v>Party tray of 50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4</v>
      </c>
      <c r="I7">
        <f>IF(Products!A5="","",ROUND(N(Products!F5)*I$2,0))</f>
        <v>5</v>
      </c>
      <c r="J7">
        <f>IF(Products!A5="","",ROUND(N(Products!F5)*J$2,0))</f>
        <v>5</v>
      </c>
      <c r="K7">
        <f>IF(Products!A5="","",ROUND(N(Products!F5)*K$2,0))</f>
        <v>5</v>
      </c>
      <c r="L7">
        <f>IF(Products!A5="","",ROUND(N(Products!F5)*L$2,0))</f>
        <v>6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52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7125</v>
      </c>
      <c r="D25" s="11">
        <f>SUMPRODUCT(Products!$B$2:$B$21,D4:D23)</f>
        <v>8640</v>
      </c>
      <c r="E25" s="11">
        <f>SUMPRODUCT(Products!$B$2:$B$21,E4:E23)</f>
        <v>10005</v>
      </c>
      <c r="F25" s="11">
        <f>SUMPRODUCT(Products!$B$2:$B$21,F4:F23)</f>
        <v>11370</v>
      </c>
      <c r="G25" s="11">
        <f>SUMPRODUCT(Products!$B$2:$B$21,G4:G23)</f>
        <v>12885</v>
      </c>
      <c r="H25" s="11">
        <f>SUMPRODUCT(Products!$B$2:$B$21,H4:H23)</f>
        <v>14250</v>
      </c>
      <c r="I25" s="11">
        <f>SUMPRODUCT(Products!$B$2:$B$21,I4:I23)</f>
        <v>15765</v>
      </c>
      <c r="J25" s="11">
        <f>SUMPRODUCT(Products!$B$2:$B$21,J4:J23)</f>
        <v>17130</v>
      </c>
      <c r="K25" s="11">
        <f>SUMPRODUCT(Products!$B$2:$B$21,K4:K23)</f>
        <v>18300</v>
      </c>
      <c r="L25" s="11">
        <f>SUMPRODUCT(Products!$B$2:$B$21,L4:L23)</f>
        <v>19425</v>
      </c>
      <c r="M25" s="11">
        <f>SUMPRODUCT(Products!$B$2:$B$21,M4:M23)</f>
        <v>20400</v>
      </c>
      <c r="N25" s="11">
        <f>SUMPRODUCT(Products!$B$2:$B$21,N4:N23)</f>
        <v>20400</v>
      </c>
      <c r="O25" s="11">
        <f>SUM(C25:N25)</f>
        <v>175695</v>
      </c>
    </row>
    <row r="26">
      <c r="A26" s="9" t="inlineStr">
        <is>
          <t>Contribution</t>
        </is>
      </c>
      <c r="C26" s="11">
        <f>SUMPRODUCT(Products!$D$2:$D$21,C4:C23)</f>
        <v>4935.7</v>
      </c>
      <c r="D26" s="11">
        <f>SUMPRODUCT(Products!$D$2:$D$21,D4:D23)</f>
        <v>5977.44</v>
      </c>
      <c r="E26" s="11">
        <f>SUMPRODUCT(Products!$D$2:$D$21,E4:E23)</f>
        <v>6928.18</v>
      </c>
      <c r="F26" s="11">
        <f>SUMPRODUCT(Products!$D$2:$D$21,F4:F23)</f>
        <v>7878.92</v>
      </c>
      <c r="G26" s="11">
        <f>SUMPRODUCT(Products!$D$2:$D$21,G4:G23)</f>
        <v>8920.66</v>
      </c>
      <c r="H26" s="11">
        <f>SUMPRODUCT(Products!$D$2:$D$21,H4:H23)</f>
        <v>9871.4</v>
      </c>
      <c r="I26" s="11">
        <f>SUMPRODUCT(Products!$D$2:$D$21,I4:I23)</f>
        <v>10913.14</v>
      </c>
      <c r="J26" s="11">
        <f>SUMPRODUCT(Products!$D$2:$D$21,J4:J23)</f>
        <v>11863.88</v>
      </c>
      <c r="K26" s="11">
        <f>SUMPRODUCT(Products!$D$2:$D$21,K4:K23)</f>
        <v>12678.8</v>
      </c>
      <c r="L26" s="11">
        <f>SUMPRODUCT(Products!$D$2:$D$21,L4:L23)</f>
        <v>13448.9</v>
      </c>
      <c r="M26" s="11">
        <f>SUMPRODUCT(Products!$D$2:$D$21,M4:M23)</f>
        <v>14128</v>
      </c>
      <c r="N26" s="11">
        <f>SUMPRODUCT(Products!$D$2:$D$21,N4:N23)</f>
        <v>14128</v>
      </c>
      <c r="O26" s="11">
        <f>SUM(C26:N26)</f>
        <v>121673.02</v>
      </c>
    </row>
    <row r="27">
      <c r="A27" s="9" t="inlineStr">
        <is>
          <t>Fixed costs</t>
        </is>
      </c>
      <c r="C27" s="11">
        <f>'Fixed costs'!$B$22</f>
        <v>10100</v>
      </c>
      <c r="D27" s="11">
        <f>'Fixed costs'!$B$22</f>
        <v>10100</v>
      </c>
      <c r="E27" s="11">
        <f>'Fixed costs'!$B$22</f>
        <v>10100</v>
      </c>
      <c r="F27" s="11">
        <f>'Fixed costs'!$B$22</f>
        <v>10100</v>
      </c>
      <c r="G27" s="11">
        <f>'Fixed costs'!$B$22</f>
        <v>10100</v>
      </c>
      <c r="H27" s="11">
        <f>'Fixed costs'!$B$22</f>
        <v>10100</v>
      </c>
      <c r="I27" s="11">
        <f>'Fixed costs'!$B$22</f>
        <v>10100</v>
      </c>
      <c r="J27" s="11">
        <f>'Fixed costs'!$B$22</f>
        <v>10100</v>
      </c>
      <c r="K27" s="11">
        <f>'Fixed costs'!$B$22</f>
        <v>10100</v>
      </c>
      <c r="L27" s="11">
        <f>'Fixed costs'!$B$22</f>
        <v>10100</v>
      </c>
      <c r="M27" s="11">
        <f>'Fixed costs'!$B$22</f>
        <v>10100</v>
      </c>
      <c r="N27" s="11">
        <f>'Fixed costs'!$B$22</f>
        <v>10100</v>
      </c>
      <c r="O27" s="11">
        <f>SUM(C27:N27)</f>
        <v>121200</v>
      </c>
    </row>
    <row r="28">
      <c r="A28" s="9" t="inlineStr">
        <is>
          <t>Profit</t>
        </is>
      </c>
      <c r="C28" s="11">
        <f>C26-C27</f>
        <v>-5164.3</v>
      </c>
      <c r="D28" s="11">
        <f>D26-D27</f>
        <v>-4122.56</v>
      </c>
      <c r="E28" s="11">
        <f>E26-E27</f>
        <v>-3171.82</v>
      </c>
      <c r="F28" s="11">
        <f>F26-F27</f>
        <v>-2221.08</v>
      </c>
      <c r="G28" s="11">
        <f>G26-G27</f>
        <v>-1179.34</v>
      </c>
      <c r="H28" s="11">
        <f>H26-H27</f>
        <v>-228.6</v>
      </c>
      <c r="I28" s="11">
        <f>I26-I27</f>
        <v>813.139999999999</v>
      </c>
      <c r="J28" s="11">
        <f>J26-J27</f>
        <v>1763.88</v>
      </c>
      <c r="K28" s="11">
        <f>K26-K27</f>
        <v>2578.8</v>
      </c>
      <c r="L28" s="11">
        <f>L26-L27</f>
        <v>3348.9</v>
      </c>
      <c r="M28" s="11">
        <f>M26-M27</f>
        <v>4028</v>
      </c>
      <c r="N28" s="11">
        <f>N26-N27</f>
        <v>4028</v>
      </c>
      <c r="O28" s="11">
        <f>SUM(C28:N28)</f>
        <v>473.02</v>
      </c>
    </row>
    <row r="29">
      <c r="A29" s="9" t="inlineStr">
        <is>
          <t>Cash, start of year to date</t>
        </is>
      </c>
      <c r="C29" s="11">
        <f>C28</f>
        <v>-5164.3</v>
      </c>
      <c r="D29" s="11">
        <f>C29+D28</f>
        <v>-9286.86</v>
      </c>
      <c r="E29" s="11">
        <f>D29+E28</f>
        <v>-12458.68</v>
      </c>
      <c r="F29" s="11">
        <f>E29+F28</f>
        <v>-14679.76</v>
      </c>
      <c r="G29" s="11">
        <f>F29+G28</f>
        <v>-15859.1</v>
      </c>
      <c r="H29" s="11">
        <f>G29+H28</f>
        <v>-16087.7</v>
      </c>
      <c r="I29" s="11">
        <f>H29+I28</f>
        <v>-15274.56</v>
      </c>
      <c r="J29" s="11">
        <f>I29+J28</f>
        <v>-13510.68</v>
      </c>
      <c r="K29" s="11">
        <f>J29+K28</f>
        <v>-10931.88</v>
      </c>
      <c r="L29" s="11">
        <f>K29+L28</f>
        <v>-7582.98</v>
      </c>
      <c r="M29" s="11">
        <f>L29+M28</f>
        <v>-3554.98</v>
      </c>
      <c r="N29" s="11">
        <f>M29+N28</f>
        <v>473.02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-16087.7</v>
      </c>
    </row>
    <row r="35">
      <c r="A35" s="9" t="inlineStr">
        <is>
          <t>Working cash in the startup budget</t>
        </is>
      </c>
      <c r="C35" s="11">
        <f>Startup!B22</f>
        <v>18000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two on the truck</t>
        </is>
      </c>
      <c r="B2" s="13" t="n">
        <v>7000</v>
      </c>
    </row>
    <row r="3">
      <c r="A3" t="inlineStr">
        <is>
          <t>Commissary</t>
        </is>
      </c>
      <c r="B3" s="13" t="n">
        <v>1200</v>
      </c>
    </row>
    <row r="4">
      <c r="A4" t="inlineStr">
        <is>
          <t>Propane and fuel</t>
        </is>
      </c>
      <c r="B4" s="13" t="n">
        <v>600</v>
      </c>
    </row>
    <row r="5">
      <c r="A5" t="inlineStr">
        <is>
          <t>Permits and event fees</t>
        </is>
      </c>
      <c r="B5" s="13" t="n">
        <v>400</v>
      </c>
    </row>
    <row r="6">
      <c r="A6" t="inlineStr">
        <is>
          <t>Insurance</t>
        </is>
      </c>
      <c r="B6" s="13" t="n">
        <v>350</v>
      </c>
    </row>
    <row r="7">
      <c r="A7" t="inlineStr">
        <is>
          <t>Freezer storage</t>
        </is>
      </c>
      <c r="B7" s="13" t="n">
        <v>150</v>
      </c>
    </row>
    <row r="8">
      <c r="A8" t="inlineStr">
        <is>
          <t>Software</t>
        </is>
      </c>
      <c r="B8" s="13" t="n">
        <v>50</v>
      </c>
    </row>
    <row r="9">
      <c r="A9" t="inlineStr">
        <is>
          <t>Other</t>
        </is>
      </c>
      <c r="B9" s="13" t="n">
        <v>350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10100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food truck</t>
        </is>
      </c>
      <c r="B2" s="13" t="n">
        <v>45000</v>
      </c>
    </row>
    <row r="3">
      <c r="A3" t="inlineStr">
        <is>
          <t>Truck wrap and signs</t>
        </is>
      </c>
      <c r="B3" s="13" t="n">
        <v>4000</v>
      </c>
    </row>
    <row r="4">
      <c r="A4" t="inlineStr">
        <is>
          <t>Fryers and prep tools</t>
        </is>
      </c>
      <c r="B4" s="13" t="n">
        <v>3500</v>
      </c>
    </row>
    <row r="5">
      <c r="A5" t="inlineStr">
        <is>
          <t>Permits and inspection</t>
        </is>
      </c>
      <c r="B5" s="13" t="n">
        <v>2000</v>
      </c>
    </row>
    <row r="6">
      <c r="A6" t="inlineStr">
        <is>
          <t>Chest freezer</t>
        </is>
      </c>
      <c r="B6" s="13" t="n">
        <v>1200</v>
      </c>
    </row>
    <row r="7">
      <c r="A7" t="inlineStr">
        <is>
          <t>Opening inventory</t>
        </is>
      </c>
      <c r="B7" s="13" t="n">
        <v>1000</v>
      </c>
    </row>
    <row r="8">
      <c r="A8" t="inlineStr">
        <is>
          <t>Register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57500</v>
      </c>
    </row>
    <row r="22">
      <c r="A22" t="inlineStr">
        <is>
          <t>Working cash</t>
        </is>
      </c>
      <c r="B22" s="15" t="n">
        <v>18000</v>
      </c>
    </row>
    <row r="23">
      <c r="A23" s="9" t="inlineStr">
        <is>
          <t>Total to start</t>
        </is>
      </c>
      <c r="B23" s="14">
        <f>B21+B22</f>
        <v>75500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Egg roll business plan: the truck, frozen packs and trays</t>
        </is>
      </c>
    </row>
    <row r="2" ht="15" customHeight="1">
      <c r="A2" s="4" t="inlineStr">
        <is>
          <t>From the article: https://www.tarostack.com/articles/egg-roll-business-plan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