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Custom T-shirt, single, online</t>
        </is>
      </c>
      <c r="B2" s="2" t="n">
        <v>25</v>
      </c>
      <c r="C2" s="2" t="n">
        <v>11.47</v>
      </c>
      <c r="D2" s="2">
        <f>IF(OR(B2="",C2=""),"",B2-C2)</f>
        <v>13.53</v>
      </c>
      <c r="E2" s="3">
        <f>IF(OR(D2="",N(B2)=0),"",D2/B2)</f>
        <v>0.5412</v>
      </c>
      <c r="F2" t="n">
        <v>100</v>
      </c>
    </row>
    <row r="3" ht="30" customHeight="1">
      <c r="A3" s="4" t="inlineStr">
        <is>
          <t>Team and business shirts, 24 and up, a shirt</t>
        </is>
      </c>
      <c r="B3" s="5" t="n">
        <v>14</v>
      </c>
      <c r="C3" s="5" t="n">
        <v>6.48</v>
      </c>
      <c r="D3" s="5">
        <f>IF(OR(B3="",C3=""),"",B3-C3)</f>
        <v>7.52</v>
      </c>
      <c r="E3" s="6">
        <f>IF(OR(D3="",N(B3)=0),"",D3/B3)</f>
        <v>0.537142857142857</v>
      </c>
      <c r="F3" s="7" t="n">
        <v>300</v>
      </c>
    </row>
    <row r="4" ht="30" customHeight="1">
      <c r="A4" s="4" t="inlineStr">
        <is>
          <t>Gang sheet, 22 x 60 in, to crafters</t>
        </is>
      </c>
      <c r="B4" s="5" t="n">
        <v>25</v>
      </c>
      <c r="C4" s="5" t="n">
        <v>13.83</v>
      </c>
      <c r="D4" s="5">
        <f>IF(OR(B4="",C4=""),"",B4-C4)</f>
        <v>11.17</v>
      </c>
      <c r="E4" s="6">
        <f>IF(OR(D4="",N(B4)=0),"",D4/B4)</f>
        <v>0.4468</v>
      </c>
      <c r="F4" s="7" t="n">
        <v>150</v>
      </c>
    </row>
    <row r="5">
      <c r="A5" t="inlineStr">
        <is>
          <t>Custom hoodie</t>
        </is>
      </c>
      <c r="B5" s="2" t="n">
        <v>45</v>
      </c>
      <c r="C5" s="2" t="n">
        <v>21.57</v>
      </c>
      <c r="D5" s="2">
        <f>IF(OR(B5="",C5=""),"",B5-C5)</f>
        <v>23.43</v>
      </c>
      <c r="E5" s="3">
        <f>IF(OR(D5="",N(B5)=0),"",D5/B5)</f>
        <v>0.520666666666667</v>
      </c>
      <c r="F5" t="n">
        <v>30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Custom T-shirt, single, online (units)</v>
      </c>
      <c r="C4">
        <f>IF(Products!A2="","",ROUND(N(Products!F2)*C$2,0))</f>
        <v>15</v>
      </c>
      <c r="D4">
        <f>IF(Products!A2="","",ROUND(N(Products!F2)*D$2,0))</f>
        <v>20</v>
      </c>
      <c r="E4">
        <f>IF(Products!A2="","",ROUND(N(Products!F2)*E$2,0))</f>
        <v>25</v>
      </c>
      <c r="F4">
        <f>IF(Products!A2="","",ROUND(N(Products!F2)*F$2,0))</f>
        <v>30</v>
      </c>
      <c r="G4">
        <f>IF(Products!A2="","",ROUND(N(Products!F2)*G$2,0))</f>
        <v>40</v>
      </c>
      <c r="H4">
        <f>IF(Products!A2="","",ROUND(N(Products!F2)*H$2,0))</f>
        <v>50</v>
      </c>
      <c r="I4">
        <f>IF(Products!A2="","",ROUND(N(Products!F2)*I$2,0))</f>
        <v>60</v>
      </c>
      <c r="J4">
        <f>IF(Products!A2="","",ROUND(N(Products!F2)*J$2,0))</f>
        <v>70</v>
      </c>
      <c r="K4">
        <f>IF(Products!A2="","",ROUND(N(Products!F2)*K$2,0))</f>
        <v>80</v>
      </c>
      <c r="L4">
        <f>IF(Products!A2="","",ROUND(N(Products!F2)*L$2,0))</f>
        <v>90</v>
      </c>
      <c r="M4">
        <f>IF(Products!A2="","",ROUND(N(Products!F2)*M$2,0))</f>
        <v>100</v>
      </c>
      <c r="N4">
        <f>IF(Products!A2="","",ROUND(N(Products!F2)*N$2,0))</f>
        <v>100</v>
      </c>
      <c r="O4">
        <f>IF(Products!A2="","",SUM(C4:N4))</f>
        <v>680</v>
      </c>
    </row>
    <row r="5">
      <c r="A5" t="str">
        <f>IF(Products!A3="","",Products!A3&amp;" (units)")</f>
        <v>Team and business shirts, 24 and up, a shirt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>Gang sheet, 22 x 60 in, to crafters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Custom hoodie (units)</v>
      </c>
      <c r="C7">
        <f>IF(Products!A5="","",ROUND(N(Products!F5)*C$2,0))</f>
        <v>5</v>
      </c>
      <c r="D7">
        <f>IF(Products!A5="","",ROUND(N(Products!F5)*D$2,0))</f>
        <v>6</v>
      </c>
      <c r="E7">
        <f>IF(Products!A5="","",ROUND(N(Products!F5)*E$2,0))</f>
        <v>8</v>
      </c>
      <c r="F7">
        <f>IF(Products!A5="","",ROUND(N(Products!F5)*F$2,0))</f>
        <v>9</v>
      </c>
      <c r="G7">
        <f>IF(Products!A5="","",ROUND(N(Products!F5)*G$2,0))</f>
        <v>12</v>
      </c>
      <c r="H7">
        <f>IF(Products!A5="","",ROUND(N(Products!F5)*H$2,0))</f>
        <v>15</v>
      </c>
      <c r="I7">
        <f>IF(Products!A5="","",ROUND(N(Products!F5)*I$2,0))</f>
        <v>18</v>
      </c>
      <c r="J7">
        <f>IF(Products!A5="","",ROUND(N(Products!F5)*J$2,0))</f>
        <v>21</v>
      </c>
      <c r="K7">
        <f>IF(Products!A5="","",ROUND(N(Products!F5)*K$2,0))</f>
        <v>24</v>
      </c>
      <c r="L7">
        <f>IF(Products!A5="","",ROUND(N(Products!F5)*L$2,0))</f>
        <v>27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205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1805</v>
      </c>
      <c r="D25" s="11">
        <f>SUMPRODUCT(Products!$B$2:$B$21,D4:D23)</f>
        <v>2360</v>
      </c>
      <c r="E25" s="11">
        <f>SUMPRODUCT(Products!$B$2:$B$21,E4:E23)</f>
        <v>2985</v>
      </c>
      <c r="F25" s="11">
        <f>SUMPRODUCT(Products!$B$2:$B$21,F4:F23)</f>
        <v>3540</v>
      </c>
      <c r="G25" s="11">
        <f>SUMPRODUCT(Products!$B$2:$B$21,G4:G23)</f>
        <v>4720</v>
      </c>
      <c r="H25" s="11">
        <f>SUMPRODUCT(Products!$B$2:$B$21,H4:H23)</f>
        <v>5900</v>
      </c>
      <c r="I25" s="11">
        <f>SUMPRODUCT(Products!$B$2:$B$21,I4:I23)</f>
        <v>7080</v>
      </c>
      <c r="J25" s="11">
        <f>SUMPRODUCT(Products!$B$2:$B$21,J4:J23)</f>
        <v>8260</v>
      </c>
      <c r="K25" s="11">
        <f>SUMPRODUCT(Products!$B$2:$B$21,K4:K23)</f>
        <v>9440</v>
      </c>
      <c r="L25" s="11">
        <f>SUMPRODUCT(Products!$B$2:$B$21,L4:L23)</f>
        <v>10620</v>
      </c>
      <c r="M25" s="11">
        <f>SUMPRODUCT(Products!$B$2:$B$21,M4:M23)</f>
        <v>11800</v>
      </c>
      <c r="N25" s="11">
        <f>SUMPRODUCT(Products!$B$2:$B$21,N4:N23)</f>
        <v>11800</v>
      </c>
      <c r="O25" s="11">
        <f>SUM(C25:N25)</f>
        <v>80310</v>
      </c>
    </row>
    <row r="26">
      <c r="A26" s="9" t="inlineStr">
        <is>
          <t>Contribution</t>
        </is>
      </c>
      <c r="C26" s="11">
        <f>SUMPRODUCT(Products!$D$2:$D$21,C4:C23)</f>
        <v>915.41</v>
      </c>
      <c r="D26" s="11">
        <f>SUMPRODUCT(Products!$D$2:$D$21,D4:D23)</f>
        <v>1197.48</v>
      </c>
      <c r="E26" s="11">
        <f>SUMPRODUCT(Products!$D$2:$D$21,E4:E23)</f>
        <v>1514.15</v>
      </c>
      <c r="F26" s="11">
        <f>SUMPRODUCT(Products!$D$2:$D$21,F4:F23)</f>
        <v>1796.22</v>
      </c>
      <c r="G26" s="11">
        <f>SUMPRODUCT(Products!$D$2:$D$21,G4:G23)</f>
        <v>2394.96</v>
      </c>
      <c r="H26" s="11">
        <f>SUMPRODUCT(Products!$D$2:$D$21,H4:H23)</f>
        <v>2993.7</v>
      </c>
      <c r="I26" s="11">
        <f>SUMPRODUCT(Products!$D$2:$D$21,I4:I23)</f>
        <v>3592.44</v>
      </c>
      <c r="J26" s="11">
        <f>SUMPRODUCT(Products!$D$2:$D$21,J4:J23)</f>
        <v>4191.18</v>
      </c>
      <c r="K26" s="11">
        <f>SUMPRODUCT(Products!$D$2:$D$21,K4:K23)</f>
        <v>4789.92</v>
      </c>
      <c r="L26" s="11">
        <f>SUMPRODUCT(Products!$D$2:$D$21,L4:L23)</f>
        <v>5388.66</v>
      </c>
      <c r="M26" s="11">
        <f>SUMPRODUCT(Products!$D$2:$D$21,M4:M23)</f>
        <v>5987.4</v>
      </c>
      <c r="N26" s="11">
        <f>SUMPRODUCT(Products!$D$2:$D$21,N4:N23)</f>
        <v>5987.4</v>
      </c>
      <c r="O26" s="11">
        <f>SUM(C26:N26)</f>
        <v>40748.92</v>
      </c>
    </row>
    <row r="27">
      <c r="A27" s="9" t="inlineStr">
        <is>
          <t>Fixed costs</t>
        </is>
      </c>
      <c r="C27" s="11">
        <f>'Fixed costs'!$B$22</f>
        <v>1325</v>
      </c>
      <c r="D27" s="11">
        <f>'Fixed costs'!$B$22</f>
        <v>1325</v>
      </c>
      <c r="E27" s="11">
        <f>'Fixed costs'!$B$22</f>
        <v>1325</v>
      </c>
      <c r="F27" s="11">
        <f>'Fixed costs'!$B$22</f>
        <v>1325</v>
      </c>
      <c r="G27" s="11">
        <f>'Fixed costs'!$B$22</f>
        <v>1325</v>
      </c>
      <c r="H27" s="11">
        <f>'Fixed costs'!$B$22</f>
        <v>1325</v>
      </c>
      <c r="I27" s="11">
        <f>'Fixed costs'!$B$22</f>
        <v>1325</v>
      </c>
      <c r="J27" s="11">
        <f>'Fixed costs'!$B$22</f>
        <v>1325</v>
      </c>
      <c r="K27" s="11">
        <f>'Fixed costs'!$B$22</f>
        <v>1325</v>
      </c>
      <c r="L27" s="11">
        <f>'Fixed costs'!$B$22</f>
        <v>1325</v>
      </c>
      <c r="M27" s="11">
        <f>'Fixed costs'!$B$22</f>
        <v>1325</v>
      </c>
      <c r="N27" s="11">
        <f>'Fixed costs'!$B$22</f>
        <v>1325</v>
      </c>
      <c r="O27" s="11">
        <f>SUM(C27:N27)</f>
        <v>15900</v>
      </c>
    </row>
    <row r="28">
      <c r="A28" s="9" t="inlineStr">
        <is>
          <t>Profit</t>
        </is>
      </c>
      <c r="C28" s="11">
        <f>C26-C27</f>
        <v>-409.59</v>
      </c>
      <c r="D28" s="11">
        <f>D26-D27</f>
        <v>-127.52</v>
      </c>
      <c r="E28" s="11">
        <f>E26-E27</f>
        <v>189.15</v>
      </c>
      <c r="F28" s="11">
        <f>F26-F27</f>
        <v>471.22</v>
      </c>
      <c r="G28" s="11">
        <f>G26-G27</f>
        <v>1069.96</v>
      </c>
      <c r="H28" s="11">
        <f>H26-H27</f>
        <v>1668.7</v>
      </c>
      <c r="I28" s="11">
        <f>I26-I27</f>
        <v>2267.44</v>
      </c>
      <c r="J28" s="11">
        <f>J26-J27</f>
        <v>2866.18</v>
      </c>
      <c r="K28" s="11">
        <f>K26-K27</f>
        <v>3464.92</v>
      </c>
      <c r="L28" s="11">
        <f>L26-L27</f>
        <v>4063.66</v>
      </c>
      <c r="M28" s="11">
        <f>M26-M27</f>
        <v>4662.4</v>
      </c>
      <c r="N28" s="11">
        <f>N26-N27</f>
        <v>4662.4</v>
      </c>
      <c r="O28" s="11">
        <f>SUM(C28:N28)</f>
        <v>24848.92</v>
      </c>
    </row>
    <row r="29">
      <c r="A29" s="9" t="inlineStr">
        <is>
          <t>Cash, start of year to date</t>
        </is>
      </c>
      <c r="C29" s="11">
        <f>C28</f>
        <v>-409.59</v>
      </c>
      <c r="D29" s="11">
        <f>C29+D28</f>
        <v>-537.11</v>
      </c>
      <c r="E29" s="11">
        <f>D29+E28</f>
        <v>-347.96</v>
      </c>
      <c r="F29" s="11">
        <f>E29+F28</f>
        <v>123.26</v>
      </c>
      <c r="G29" s="11">
        <f>F29+G28</f>
        <v>1193.22</v>
      </c>
      <c r="H29" s="11">
        <f>G29+H28</f>
        <v>2861.92</v>
      </c>
      <c r="I29" s="11">
        <f>H29+I28</f>
        <v>5129.36</v>
      </c>
      <c r="J29" s="11">
        <f>I29+J28</f>
        <v>7995.54</v>
      </c>
      <c r="K29" s="11">
        <f>J29+K28</f>
        <v>11460.46</v>
      </c>
      <c r="L29" s="11">
        <f>K29+L28</f>
        <v>15524.12</v>
      </c>
      <c r="M29" s="11">
        <f>L29+M28</f>
        <v>20186.52</v>
      </c>
      <c r="N29" s="11">
        <f>M29+N28</f>
        <v>24848.92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3</v>
      </c>
    </row>
    <row r="34">
      <c r="A34" s="9" t="inlineStr">
        <is>
          <t>Lowest cash point in the year</t>
        </is>
      </c>
      <c r="C34" s="11">
        <f>MIN(C29:N29)</f>
        <v>-537.11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Workspace rent</t>
        </is>
      </c>
      <c r="B2" s="13" t="n">
        <v>650</v>
      </c>
    </row>
    <row r="3" ht="30" customHeight="1">
      <c r="A3" s="4" t="inlineStr">
        <is>
          <t>Printer maintenance and printhead reserve</t>
        </is>
      </c>
      <c r="B3" s="14" t="n">
        <v>150</v>
      </c>
    </row>
    <row r="4">
      <c r="A4" t="inlineStr">
        <is>
          <t>Ventilation and power</t>
        </is>
      </c>
      <c r="B4" s="13" t="n">
        <v>90</v>
      </c>
    </row>
    <row r="5">
      <c r="A5" t="inlineStr">
        <is>
          <t>Marketing and samples</t>
        </is>
      </c>
      <c r="B5" s="13" t="n">
        <v>300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Insurance</t>
        </is>
      </c>
      <c r="B7" s="13" t="n">
        <v>60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1325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4" t="inlineStr">
        <is>
          <t>24-inch DTF printer with powder shaker and dryer</t>
        </is>
      </c>
      <c r="B2" s="14" t="n">
        <v>12000</v>
      </c>
    </row>
    <row r="3">
      <c r="A3" t="inlineStr">
        <is>
          <t>16 x 20 heat press</t>
        </is>
      </c>
      <c r="B3" s="13" t="n">
        <v>1200</v>
      </c>
    </row>
    <row r="4">
      <c r="A4" t="inlineStr">
        <is>
          <t>Fume extractor</t>
        </is>
      </c>
      <c r="B4" s="13" t="n">
        <v>700</v>
      </c>
    </row>
    <row r="5">
      <c r="A5" t="inlineStr">
        <is>
          <t>RIP software</t>
        </is>
      </c>
      <c r="B5" s="13" t="n">
        <v>500</v>
      </c>
    </row>
    <row r="6">
      <c r="A6" t="inlineStr">
        <is>
          <t>Film, ink and powder, first order</t>
        </is>
      </c>
      <c r="B6" s="13" t="n">
        <v>800</v>
      </c>
    </row>
    <row r="7">
      <c r="A7" t="inlineStr">
        <is>
          <t>Blank shirts and hoodies, first order</t>
        </is>
      </c>
      <c r="B7" s="13" t="n">
        <v>1000</v>
      </c>
    </row>
    <row r="8">
      <c r="A8" t="inlineStr">
        <is>
          <t>Samples and photos</t>
        </is>
      </c>
      <c r="B8" s="13" t="n">
        <v>300</v>
      </c>
    </row>
    <row r="9">
      <c r="A9" t="inlineStr">
        <is>
          <t>Website</t>
        </is>
      </c>
      <c r="B9" s="13" t="n">
        <v>300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16800</v>
      </c>
    </row>
    <row r="22">
      <c r="A22" t="inlineStr">
        <is>
          <t>Working cash</t>
        </is>
      </c>
      <c r="B22" s="16" t="n">
        <v>3000</v>
      </c>
    </row>
    <row r="23">
      <c r="A23" s="9" t="inlineStr">
        <is>
          <t>Total to start</t>
        </is>
      </c>
      <c r="B23" s="15">
        <f>B21+B22</f>
        <v>19800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DTF printing business plan: first-year numbers</t>
        </is>
      </c>
    </row>
    <row r="2" ht="15" customHeight="1">
      <c r="A2" s="4" t="inlineStr">
        <is>
          <t>From the article: https://www.tarostack.com/articles/dtf-printing-business-plan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