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Apple chips, 2 oz bag, direct</t>
        </is>
      </c>
      <c r="B2" s="2" t="n">
        <v>5</v>
      </c>
      <c r="C2" s="2" t="n">
        <v>2.19</v>
      </c>
      <c r="D2" s="2">
        <f>IF(OR(B2="",C2=""),"",B2-C2)</f>
        <v>2.81</v>
      </c>
      <c r="E2" s="3">
        <f>IF(OR(D2="",N(B2)=0),"",D2/B2)</f>
        <v>0.562</v>
      </c>
      <c r="F2" t="n">
        <v>400</v>
      </c>
    </row>
    <row r="3">
      <c r="A3" t="inlineStr">
        <is>
          <t>Apple chips, 2 oz bag, wholesale</t>
        </is>
      </c>
      <c r="B3" s="2" t="n">
        <v>3</v>
      </c>
      <c r="C3" s="2" t="n">
        <v>2.09</v>
      </c>
      <c r="D3" s="2">
        <f>IF(OR(B3="",C3=""),"",B3-C3)</f>
        <v>0.91</v>
      </c>
      <c r="E3" s="3">
        <f>IF(OR(D3="",N(B3)=0),"",D3/B3)</f>
        <v>0.303333333333333</v>
      </c>
      <c r="F3" t="n">
        <v>600</v>
      </c>
    </row>
    <row r="4">
      <c r="A4" t="inlineStr">
        <is>
          <t>Dried mango, 3 oz bag</t>
        </is>
      </c>
      <c r="B4" s="2" t="n">
        <v>9</v>
      </c>
      <c r="C4" s="2" t="n">
        <v>5.75</v>
      </c>
      <c r="D4" s="2">
        <f>IF(OR(B4="",C4=""),"",B4-C4)</f>
        <v>3.25</v>
      </c>
      <c r="E4" s="3">
        <f>IF(OR(D4="",N(B4)=0),"",D4/B4)</f>
        <v>0.361111111111111</v>
      </c>
      <c r="F4" t="n">
        <v>200</v>
      </c>
    </row>
    <row r="5">
      <c r="A5" t="inlineStr">
        <is>
          <t>Fruit leather, pack of 4 strips</t>
        </is>
      </c>
      <c r="B5" s="2" t="n">
        <v>6</v>
      </c>
      <c r="C5" s="2" t="n">
        <v>1.85</v>
      </c>
      <c r="D5" s="2">
        <f>IF(OR(B5="",C5=""),"",B5-C5)</f>
        <v>4.15</v>
      </c>
      <c r="E5" s="3">
        <f>IF(OR(D5="",N(B5)=0),"",D5/B5)</f>
        <v>0.691666666666667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Apple chips, 2 oz bag, direct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Apple chips, 2 oz bag, wholesale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Dried mango, 3 oz bag (units)</v>
      </c>
      <c r="C6">
        <f>IF(Products!A4="","",ROUND(N(Products!F4)*C$2,0))</f>
        <v>30</v>
      </c>
      <c r="D6">
        <f>IF(Products!A4="","",ROUND(N(Products!F4)*D$2,0))</f>
        <v>40</v>
      </c>
      <c r="E6">
        <f>IF(Products!A4="","",ROUND(N(Products!F4)*E$2,0))</f>
        <v>50</v>
      </c>
      <c r="F6">
        <f>IF(Products!A4="","",ROUND(N(Products!F4)*F$2,0))</f>
        <v>60</v>
      </c>
      <c r="G6">
        <f>IF(Products!A4="","",ROUND(N(Products!F4)*G$2,0))</f>
        <v>80</v>
      </c>
      <c r="H6">
        <f>IF(Products!A4="","",ROUND(N(Products!F4)*H$2,0))</f>
        <v>100</v>
      </c>
      <c r="I6">
        <f>IF(Products!A4="","",ROUND(N(Products!F4)*I$2,0))</f>
        <v>120</v>
      </c>
      <c r="J6">
        <f>IF(Products!A4="","",ROUND(N(Products!F4)*J$2,0))</f>
        <v>140</v>
      </c>
      <c r="K6">
        <f>IF(Products!A4="","",ROUND(N(Products!F4)*K$2,0))</f>
        <v>160</v>
      </c>
      <c r="L6">
        <f>IF(Products!A4="","",ROUND(N(Products!F4)*L$2,0))</f>
        <v>180</v>
      </c>
      <c r="M6">
        <f>IF(Products!A4="","",ROUND(N(Products!F4)*M$2,0))</f>
        <v>200</v>
      </c>
      <c r="N6">
        <f>IF(Products!A4="","",ROUND(N(Products!F4)*N$2,0))</f>
        <v>200</v>
      </c>
      <c r="O6">
        <f>IF(Products!A4="","",SUM(C6:N6))</f>
        <v>1360</v>
      </c>
    </row>
    <row r="7">
      <c r="A7" t="str">
        <f>IF(Products!A5="","",Products!A5&amp;" (units)")</f>
        <v>Fruit leather, pack of 4 strips (units)</v>
      </c>
      <c r="C7">
        <f>IF(Products!A5="","",ROUND(N(Products!F5)*C$2,0))</f>
        <v>45</v>
      </c>
      <c r="D7">
        <f>IF(Products!A5="","",ROUND(N(Products!F5)*D$2,0))</f>
        <v>60</v>
      </c>
      <c r="E7">
        <f>IF(Products!A5="","",ROUND(N(Products!F5)*E$2,0))</f>
        <v>75</v>
      </c>
      <c r="F7">
        <f>IF(Products!A5="","",ROUND(N(Products!F5)*F$2,0))</f>
        <v>90</v>
      </c>
      <c r="G7">
        <f>IF(Products!A5="","",ROUND(N(Products!F5)*G$2,0))</f>
        <v>120</v>
      </c>
      <c r="H7">
        <f>IF(Products!A5="","",ROUND(N(Products!F5)*H$2,0))</f>
        <v>150</v>
      </c>
      <c r="I7">
        <f>IF(Products!A5="","",ROUND(N(Products!F5)*I$2,0))</f>
        <v>180</v>
      </c>
      <c r="J7">
        <f>IF(Products!A5="","",ROUND(N(Products!F5)*J$2,0))</f>
        <v>210</v>
      </c>
      <c r="K7">
        <f>IF(Products!A5="","",ROUND(N(Products!F5)*K$2,0))</f>
        <v>240</v>
      </c>
      <c r="L7">
        <f>IF(Products!A5="","",ROUND(N(Products!F5)*L$2,0))</f>
        <v>270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2040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1110</v>
      </c>
      <c r="D25" s="7">
        <f>SUMPRODUCT(Products!$B$2:$B$21,D4:D23)</f>
        <v>1480</v>
      </c>
      <c r="E25" s="7">
        <f>SUMPRODUCT(Products!$B$2:$B$21,E4:E23)</f>
        <v>1850</v>
      </c>
      <c r="F25" s="7">
        <f>SUMPRODUCT(Products!$B$2:$B$21,F4:F23)</f>
        <v>2220</v>
      </c>
      <c r="G25" s="7">
        <f>SUMPRODUCT(Products!$B$2:$B$21,G4:G23)</f>
        <v>2960</v>
      </c>
      <c r="H25" s="7">
        <f>SUMPRODUCT(Products!$B$2:$B$21,H4:H23)</f>
        <v>3700</v>
      </c>
      <c r="I25" s="7">
        <f>SUMPRODUCT(Products!$B$2:$B$21,I4:I23)</f>
        <v>4440</v>
      </c>
      <c r="J25" s="7">
        <f>SUMPRODUCT(Products!$B$2:$B$21,J4:J23)</f>
        <v>5180</v>
      </c>
      <c r="K25" s="7">
        <f>SUMPRODUCT(Products!$B$2:$B$21,K4:K23)</f>
        <v>5920</v>
      </c>
      <c r="L25" s="7">
        <f>SUMPRODUCT(Products!$B$2:$B$21,L4:L23)</f>
        <v>6660</v>
      </c>
      <c r="M25" s="7">
        <f>SUMPRODUCT(Products!$B$2:$B$21,M4:M23)</f>
        <v>7400</v>
      </c>
      <c r="N25" s="7">
        <f>SUMPRODUCT(Products!$B$2:$B$21,N4:N23)</f>
        <v>7400</v>
      </c>
      <c r="O25" s="7">
        <f>SUM(C25:N25)</f>
        <v>50320</v>
      </c>
    </row>
    <row r="26">
      <c r="A26" s="5" t="inlineStr">
        <is>
          <t>Contribution</t>
        </is>
      </c>
      <c r="C26" s="7">
        <f>SUMPRODUCT(Products!$D$2:$D$21,C4:C23)</f>
        <v>534.75</v>
      </c>
      <c r="D26" s="7">
        <f>SUMPRODUCT(Products!$D$2:$D$21,D4:D23)</f>
        <v>713</v>
      </c>
      <c r="E26" s="7">
        <f>SUMPRODUCT(Products!$D$2:$D$21,E4:E23)</f>
        <v>891.25</v>
      </c>
      <c r="F26" s="7">
        <f>SUMPRODUCT(Products!$D$2:$D$21,F4:F23)</f>
        <v>1069.5</v>
      </c>
      <c r="G26" s="7">
        <f>SUMPRODUCT(Products!$D$2:$D$21,G4:G23)</f>
        <v>1426</v>
      </c>
      <c r="H26" s="7">
        <f>SUMPRODUCT(Products!$D$2:$D$21,H4:H23)</f>
        <v>1782.5</v>
      </c>
      <c r="I26" s="7">
        <f>SUMPRODUCT(Products!$D$2:$D$21,I4:I23)</f>
        <v>2139</v>
      </c>
      <c r="J26" s="7">
        <f>SUMPRODUCT(Products!$D$2:$D$21,J4:J23)</f>
        <v>2495.5</v>
      </c>
      <c r="K26" s="7">
        <f>SUMPRODUCT(Products!$D$2:$D$21,K4:K23)</f>
        <v>2852</v>
      </c>
      <c r="L26" s="7">
        <f>SUMPRODUCT(Products!$D$2:$D$21,L4:L23)</f>
        <v>3208.5</v>
      </c>
      <c r="M26" s="7">
        <f>SUMPRODUCT(Products!$D$2:$D$21,M4:M23)</f>
        <v>3565</v>
      </c>
      <c r="N26" s="7">
        <f>SUMPRODUCT(Products!$D$2:$D$21,N4:N23)</f>
        <v>3565</v>
      </c>
      <c r="O26" s="7">
        <f>SUM(C26:N26)</f>
        <v>24242</v>
      </c>
    </row>
    <row r="27">
      <c r="A27" s="5" t="inlineStr">
        <is>
          <t>Fixed costs</t>
        </is>
      </c>
      <c r="C27" s="7">
        <f>'Fixed costs'!$B$22</f>
        <v>975</v>
      </c>
      <c r="D27" s="7">
        <f>'Fixed costs'!$B$22</f>
        <v>975</v>
      </c>
      <c r="E27" s="7">
        <f>'Fixed costs'!$B$22</f>
        <v>975</v>
      </c>
      <c r="F27" s="7">
        <f>'Fixed costs'!$B$22</f>
        <v>975</v>
      </c>
      <c r="G27" s="7">
        <f>'Fixed costs'!$B$22</f>
        <v>975</v>
      </c>
      <c r="H27" s="7">
        <f>'Fixed costs'!$B$22</f>
        <v>975</v>
      </c>
      <c r="I27" s="7">
        <f>'Fixed costs'!$B$22</f>
        <v>975</v>
      </c>
      <c r="J27" s="7">
        <f>'Fixed costs'!$B$22</f>
        <v>975</v>
      </c>
      <c r="K27" s="7">
        <f>'Fixed costs'!$B$22</f>
        <v>975</v>
      </c>
      <c r="L27" s="7">
        <f>'Fixed costs'!$B$22</f>
        <v>975</v>
      </c>
      <c r="M27" s="7">
        <f>'Fixed costs'!$B$22</f>
        <v>975</v>
      </c>
      <c r="N27" s="7">
        <f>'Fixed costs'!$B$22</f>
        <v>975</v>
      </c>
      <c r="O27" s="7">
        <f>SUM(C27:N27)</f>
        <v>11700</v>
      </c>
    </row>
    <row r="28">
      <c r="A28" s="5" t="inlineStr">
        <is>
          <t>Profit</t>
        </is>
      </c>
      <c r="C28" s="7">
        <f>C26-C27</f>
        <v>-440.25</v>
      </c>
      <c r="D28" s="7">
        <f>D26-D27</f>
        <v>-262</v>
      </c>
      <c r="E28" s="7">
        <f>E26-E27</f>
        <v>-83.75</v>
      </c>
      <c r="F28" s="7">
        <f>F26-F27</f>
        <v>94.5</v>
      </c>
      <c r="G28" s="7">
        <f>G26-G27</f>
        <v>451</v>
      </c>
      <c r="H28" s="7">
        <f>H26-H27</f>
        <v>807.5</v>
      </c>
      <c r="I28" s="7">
        <f>I26-I27</f>
        <v>1164</v>
      </c>
      <c r="J28" s="7">
        <f>J26-J27</f>
        <v>1520.5</v>
      </c>
      <c r="K28" s="7">
        <f>K26-K27</f>
        <v>1877</v>
      </c>
      <c r="L28" s="7">
        <f>L26-L27</f>
        <v>2233.5</v>
      </c>
      <c r="M28" s="7">
        <f>M26-M27</f>
        <v>2590</v>
      </c>
      <c r="N28" s="7">
        <f>N26-N27</f>
        <v>2590</v>
      </c>
      <c r="O28" s="7">
        <f>SUM(C28:N28)</f>
        <v>12542</v>
      </c>
    </row>
    <row r="29">
      <c r="A29" s="5" t="inlineStr">
        <is>
          <t>Cash, start of year to date</t>
        </is>
      </c>
      <c r="C29" s="7">
        <f>C28</f>
        <v>-440.25</v>
      </c>
      <c r="D29" s="7">
        <f>C29+D28</f>
        <v>-702.25</v>
      </c>
      <c r="E29" s="7">
        <f>D29+E28</f>
        <v>-786</v>
      </c>
      <c r="F29" s="7">
        <f>E29+F28</f>
        <v>-691.5</v>
      </c>
      <c r="G29" s="7">
        <f>F29+G28</f>
        <v>-240.5</v>
      </c>
      <c r="H29" s="7">
        <f>G29+H28</f>
        <v>567</v>
      </c>
      <c r="I29" s="7">
        <f>H29+I28</f>
        <v>1731</v>
      </c>
      <c r="J29" s="7">
        <f>I29+J28</f>
        <v>3251.5</v>
      </c>
      <c r="K29" s="7">
        <f>J29+K28</f>
        <v>5128.5</v>
      </c>
      <c r="L29" s="7">
        <f>K29+L28</f>
        <v>7362</v>
      </c>
      <c r="M29" s="7">
        <f>L29+M28</f>
        <v>9952</v>
      </c>
      <c r="N29" s="7">
        <f>M29+N28</f>
        <v>12542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-786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lease</t>
        </is>
      </c>
      <c r="B2" s="9" t="n">
        <v>600</v>
      </c>
    </row>
    <row r="3">
      <c r="A3" t="inlineStr">
        <is>
          <t>Insurance</t>
        </is>
      </c>
      <c r="B3" s="9" t="n">
        <v>50</v>
      </c>
    </row>
    <row r="4">
      <c r="A4" t="inlineStr">
        <is>
          <t>Market fees, averaged</t>
        </is>
      </c>
      <c r="B4" s="9" t="n">
        <v>150</v>
      </c>
    </row>
    <row r="5">
      <c r="A5" t="inlineStr">
        <is>
          <t>Website and online shop</t>
        </is>
      </c>
      <c r="B5" s="9" t="n">
        <v>40</v>
      </c>
    </row>
    <row r="6">
      <c r="A6" t="inlineStr">
        <is>
          <t>Software and card fees</t>
        </is>
      </c>
      <c r="B6" s="9" t="n">
        <v>35</v>
      </c>
    </row>
    <row r="7">
      <c r="A7" t="inlineStr">
        <is>
          <t>Marketing</t>
        </is>
      </c>
      <c r="B7" s="9" t="n">
        <v>100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975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Commercial dehydrators, two</t>
        </is>
      </c>
      <c r="B2" s="9" t="n">
        <v>2400</v>
      </c>
    </row>
    <row r="3">
      <c r="A3" t="inlineStr">
        <is>
          <t>Slicer and corer</t>
        </is>
      </c>
      <c r="B3" s="9" t="n">
        <v>400</v>
      </c>
    </row>
    <row r="4">
      <c r="A4" t="inlineStr">
        <is>
          <t>Scale and heat sealer</t>
        </is>
      </c>
      <c r="B4" s="9" t="n">
        <v>250</v>
      </c>
    </row>
    <row r="5">
      <c r="A5" t="inlineStr">
        <is>
          <t>Bags and labels, first order</t>
        </is>
      </c>
      <c r="B5" s="9" t="n">
        <v>500</v>
      </c>
    </row>
    <row r="6">
      <c r="A6" t="inlineStr">
        <is>
          <t>Label design</t>
        </is>
      </c>
      <c r="B6" s="9" t="n">
        <v>300</v>
      </c>
    </row>
    <row r="7">
      <c r="A7" t="inlineStr">
        <is>
          <t>Permits</t>
        </is>
      </c>
      <c r="B7" s="9" t="n">
        <v>400</v>
      </c>
    </row>
    <row r="8">
      <c r="A8" t="inlineStr">
        <is>
          <t>Market tent and display</t>
        </is>
      </c>
      <c r="B8" s="9" t="n">
        <v>450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4700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6700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Dried fruit business plan: first-year numbers</t>
        </is>
      </c>
    </row>
    <row r="2" ht="15" customHeight="1">
      <c r="A2" s="13" t="inlineStr">
        <is>
          <t>From the article: https://www.tarostack.com/articles/dried-fruit-business-plan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