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ssumptions" sheetId="1" state="visible" r:id="rId1"/>
    <sheet xmlns:r="http://schemas.openxmlformats.org/officeDocument/2006/relationships" name="Route" sheetId="2" state="visible" r:id="rId2"/>
    <sheet xmlns:r="http://schemas.openxmlformats.org/officeDocument/2006/relationships" name="Read me" sheetId="3" state="visible" r:id="rId3"/>
  </sheets>
  <definedNames>
    <definedName name="_xlnm.Print_Titles" localSheetId="0">'Assumptions'!$1:$1</definedName>
    <definedName name="_xlnm.Print_Titles" localSheetId="1">'Route'!$1:$1</definedName>
  </definedNames>
  <calcPr calcId="124519" fullCalcOnLoad="1"/>
</workbook>
</file>

<file path=xl/styles.xml><?xml version="1.0" encoding="utf-8"?>
<styleSheet xmlns="http://schemas.openxmlformats.org/spreadsheetml/2006/main">
  <numFmts count="2">
    <numFmt numFmtId="164" formatCode="&quot;$&quot;#,##0.00"/>
    <numFmt numFmtId="165" formatCode="0.0%"/>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0" fontId="2" fillId="0" borderId="0" pivotButton="0" quotePrefix="0" xfId="0"/>
    <xf numFmtId="164" fontId="2" fillId="0" borderId="0" pivotButton="0" quotePrefix="0" xfId="0"/>
    <xf numFmtId="0" fontId="0" fillId="0" borderId="0" applyAlignment="1" pivotButton="0" quotePrefix="0" xfId="0">
      <alignment vertical="top" wrapText="1"/>
    </xf>
    <xf numFmtId="164" fontId="0" fillId="0" borderId="0" applyAlignment="1" pivotButton="0" quotePrefix="0" xfId="0">
      <alignment vertical="top"/>
    </xf>
    <xf numFmtId="165" fontId="0" fillId="0" borderId="0" applyAlignment="1" pivotButton="0" quotePrefix="0" xfId="0">
      <alignment vertical="top"/>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7"/>
  <sheetViews>
    <sheetView tabSelected="1" workbookViewId="0">
      <pane ySplit="1" topLeftCell="A2" activePane="bottomLeft" state="frozen"/>
      <selection pane="bottomLeft" activeCell="A1" sqref="A1"/>
    </sheetView>
  </sheetViews>
  <sheetFormatPr baseColWidth="8" defaultRowHeight="15"/>
  <cols>
    <col width="40" customWidth="1" min="1" max="1"/>
    <col width="14" customWidth="1" min="2" max="2"/>
  </cols>
  <sheetData>
    <row r="1">
      <c r="A1" s="1" t="inlineStr">
        <is>
          <t>Assumption</t>
        </is>
      </c>
      <c r="B1" s="1" t="inlineStr">
        <is>
          <t>Value</t>
        </is>
      </c>
    </row>
    <row r="2">
      <c r="A2" t="inlineStr">
        <is>
          <t>Price to the store, a jar ($)</t>
        </is>
      </c>
      <c r="B2" t="n">
        <v>5.5</v>
      </c>
    </row>
    <row r="3">
      <c r="A3" t="inlineStr">
        <is>
          <t>Full cost of a jar ($)</t>
        </is>
      </c>
      <c r="B3" t="n">
        <v>3.1</v>
      </c>
    </row>
    <row r="4">
      <c r="A4" t="inlineStr">
        <is>
          <t>Jars in a case</t>
        </is>
      </c>
      <c r="B4" t="n">
        <v>12</v>
      </c>
    </row>
    <row r="5">
      <c r="A5" t="inlineStr">
        <is>
          <t>Driver and merchandising, an hour ($)</t>
        </is>
      </c>
      <c r="B5" t="n">
        <v>20</v>
      </c>
    </row>
    <row r="6">
      <c r="A6" t="inlineStr">
        <is>
          <t>Vehicle, a mile ($)</t>
        </is>
      </c>
      <c r="B6" t="n">
        <v>0.7</v>
      </c>
    </row>
    <row r="7">
      <c r="A7" t="inlineStr">
        <is>
          <t>Route miles</t>
        </is>
      </c>
      <c r="B7" t="n">
        <v>96</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39"/>
  <sheetViews>
    <sheetView tabSelected="0" workbookViewId="0">
      <pane ySplit="1" topLeftCell="A2" activePane="bottomLeft" state="frozen"/>
      <selection pane="bottomLeft" activeCell="A1" sqref="A1"/>
    </sheetView>
  </sheetViews>
  <sheetFormatPr baseColWidth="8" defaultRowHeight="15"/>
  <cols>
    <col width="26" customWidth="1" min="1" max="1"/>
    <col width="10" customWidth="1" min="2" max="2"/>
    <col width="11" customWidth="1" min="3" max="3"/>
    <col width="10" customWidth="1" min="4" max="4"/>
    <col width="10" customWidth="1" min="5" max="5"/>
    <col width="11" customWidth="1" min="6" max="6"/>
    <col width="11" customWidth="1" min="7" max="7"/>
    <col width="12" customWidth="1" min="8" max="8"/>
    <col width="12" customWidth="1" min="9" max="9"/>
  </cols>
  <sheetData>
    <row r="1" ht="45" customHeight="1">
      <c r="A1" s="1" t="inlineStr">
        <is>
          <t>Stop</t>
        </is>
      </c>
      <c r="B1" s="1" t="inlineStr">
        <is>
          <t>Cases delivered</t>
        </is>
      </c>
      <c r="C1" s="1" t="inlineStr">
        <is>
          <t>Jars pulled for credit</t>
        </is>
      </c>
      <c r="D1" s="1" t="inlineStr">
        <is>
          <t>Minutes at the stop</t>
        </is>
      </c>
      <c r="E1" s="1" t="inlineStr">
        <is>
          <t>Jars sold in</t>
        </is>
      </c>
      <c r="F1" s="1" t="inlineStr">
        <is>
          <t>Revenue ($)</t>
        </is>
      </c>
      <c r="G1" s="1" t="inlineStr">
        <is>
          <t>Product cost ($)</t>
        </is>
      </c>
      <c r="H1" s="1" t="inlineStr">
        <is>
          <t>Credit for pulled jars ($)</t>
        </is>
      </c>
      <c r="I1" s="1" t="inlineStr">
        <is>
          <t>Gross after credit ($)</t>
        </is>
      </c>
    </row>
    <row r="2">
      <c r="A2" t="inlineStr">
        <is>
          <t>Co-op, Fourth Avenue</t>
        </is>
      </c>
      <c r="B2" t="n">
        <v>4</v>
      </c>
      <c r="C2" t="n">
        <v>3</v>
      </c>
      <c r="D2" t="n">
        <v>25</v>
      </c>
      <c r="E2">
        <f>IF(A2="","",B2*Assumptions!$B$4)</f>
        <v>48</v>
      </c>
      <c r="F2" s="2">
        <f>IF(A2="","",E2*Assumptions!$B$2)</f>
        <v>264</v>
      </c>
      <c r="G2" s="2">
        <f>IF(A2="","",E2*Assumptions!$B$3)</f>
        <v>148.8</v>
      </c>
      <c r="H2" s="2">
        <f>IF(A2="","",C2*Assumptions!$B$2)</f>
        <v>16.5</v>
      </c>
      <c r="I2" s="2">
        <f>IF(A2="","",F2-G2-H2)</f>
        <v>98.7</v>
      </c>
    </row>
    <row r="3">
      <c r="A3" t="inlineStr">
        <is>
          <t>Grocery, Oracle Road</t>
        </is>
      </c>
      <c r="B3" t="n">
        <v>3</v>
      </c>
      <c r="C3" t="n">
        <v>1</v>
      </c>
      <c r="D3" t="n">
        <v>20</v>
      </c>
      <c r="E3">
        <f>IF(A3="","",B3*Assumptions!$B$4)</f>
        <v>36</v>
      </c>
      <c r="F3" s="2">
        <f>IF(A3="","",E3*Assumptions!$B$2)</f>
        <v>198</v>
      </c>
      <c r="G3" s="2">
        <f>IF(A3="","",E3*Assumptions!$B$3)</f>
        <v>111.6</v>
      </c>
      <c r="H3" s="2">
        <f>IF(A3="","",C3*Assumptions!$B$2)</f>
        <v>5.5</v>
      </c>
      <c r="I3" s="2">
        <f>IF(A3="","",F3-G3-H3)</f>
        <v>80.9</v>
      </c>
    </row>
    <row r="4">
      <c r="A4" t="inlineStr">
        <is>
          <t>Market, Speedway</t>
        </is>
      </c>
      <c r="B4" t="n">
        <v>2</v>
      </c>
      <c r="C4" t="n">
        <v>4</v>
      </c>
      <c r="D4" t="n">
        <v>20</v>
      </c>
      <c r="E4">
        <f>IF(A4="","",B4*Assumptions!$B$4)</f>
        <v>24</v>
      </c>
      <c r="F4" s="2">
        <f>IF(A4="","",E4*Assumptions!$B$2)</f>
        <v>132</v>
      </c>
      <c r="G4" s="2">
        <f>IF(A4="","",E4*Assumptions!$B$3)</f>
        <v>74.4</v>
      </c>
      <c r="H4" s="2">
        <f>IF(A4="","",C4*Assumptions!$B$2)</f>
        <v>22</v>
      </c>
      <c r="I4" s="2">
        <f>IF(A4="","",F4-G4-H4)</f>
        <v>35.6</v>
      </c>
    </row>
    <row r="5">
      <c r="A5" t="inlineStr">
        <is>
          <t>Grocery, Tanque Verde</t>
        </is>
      </c>
      <c r="B5" t="n">
        <v>3</v>
      </c>
      <c r="C5" t="n">
        <v>0</v>
      </c>
      <c r="D5" t="n">
        <v>15</v>
      </c>
      <c r="E5">
        <f>IF(A5="","",B5*Assumptions!$B$4)</f>
        <v>36</v>
      </c>
      <c r="F5" s="2">
        <f>IF(A5="","",E5*Assumptions!$B$2)</f>
        <v>198</v>
      </c>
      <c r="G5" s="2">
        <f>IF(A5="","",E5*Assumptions!$B$3)</f>
        <v>111.6</v>
      </c>
      <c r="H5" s="2">
        <f>IF(A5="","",C5*Assumptions!$B$2)</f>
        <v>0</v>
      </c>
      <c r="I5" s="2">
        <f>IF(A5="","",F5-G5-H5)</f>
        <v>86.4</v>
      </c>
    </row>
    <row r="6">
      <c r="A6" t="inlineStr">
        <is>
          <t>Deli, Congress Street</t>
        </is>
      </c>
      <c r="B6" t="n">
        <v>1</v>
      </c>
      <c r="C6" t="n">
        <v>0</v>
      </c>
      <c r="D6" t="n">
        <v>10</v>
      </c>
      <c r="E6">
        <f>IF(A6="","",B6*Assumptions!$B$4)</f>
        <v>12</v>
      </c>
      <c r="F6" s="2">
        <f>IF(A6="","",E6*Assumptions!$B$2)</f>
        <v>66</v>
      </c>
      <c r="G6" s="2">
        <f>IF(A6="","",E6*Assumptions!$B$3)</f>
        <v>37.2</v>
      </c>
      <c r="H6" s="2">
        <f>IF(A6="","",C6*Assumptions!$B$2)</f>
        <v>0</v>
      </c>
      <c r="I6" s="2">
        <f>IF(A6="","",F6-G6-H6)</f>
        <v>28.8</v>
      </c>
    </row>
    <row r="7">
      <c r="A7" t="inlineStr">
        <is>
          <t>Grocery, Ina Road</t>
        </is>
      </c>
      <c r="B7" t="n">
        <v>2</v>
      </c>
      <c r="C7" t="n">
        <v>2</v>
      </c>
      <c r="D7" t="n">
        <v>20</v>
      </c>
      <c r="E7">
        <f>IF(A7="","",B7*Assumptions!$B$4)</f>
        <v>24</v>
      </c>
      <c r="F7" s="2">
        <f>IF(A7="","",E7*Assumptions!$B$2)</f>
        <v>132</v>
      </c>
      <c r="G7" s="2">
        <f>IF(A7="","",E7*Assumptions!$B$3)</f>
        <v>74.4</v>
      </c>
      <c r="H7" s="2">
        <f>IF(A7="","",C7*Assumptions!$B$2)</f>
        <v>11</v>
      </c>
      <c r="I7" s="2">
        <f>IF(A7="","",F7-G7-H7)</f>
        <v>46.6</v>
      </c>
    </row>
    <row r="8">
      <c r="A8" t="inlineStr">
        <is>
          <t>Market, Sabino Canyon</t>
        </is>
      </c>
      <c r="B8" t="n">
        <v>2</v>
      </c>
      <c r="C8" t="n">
        <v>1</v>
      </c>
      <c r="D8" t="n">
        <v>15</v>
      </c>
      <c r="E8">
        <f>IF(A8="","",B8*Assumptions!$B$4)</f>
        <v>24</v>
      </c>
      <c r="F8" s="2">
        <f>IF(A8="","",E8*Assumptions!$B$2)</f>
        <v>132</v>
      </c>
      <c r="G8" s="2">
        <f>IF(A8="","",E8*Assumptions!$B$3)</f>
        <v>74.4</v>
      </c>
      <c r="H8" s="2">
        <f>IF(A8="","",C8*Assumptions!$B$2)</f>
        <v>5.5</v>
      </c>
      <c r="I8" s="2">
        <f>IF(A8="","",F8-G8-H8)</f>
        <v>52.1</v>
      </c>
    </row>
    <row r="9">
      <c r="A9" t="inlineStr">
        <is>
          <t>Co-op, Grant Road</t>
        </is>
      </c>
      <c r="B9" t="n">
        <v>3</v>
      </c>
      <c r="C9" t="n">
        <v>2</v>
      </c>
      <c r="D9" t="n">
        <v>20</v>
      </c>
      <c r="E9">
        <f>IF(A9="","",B9*Assumptions!$B$4)</f>
        <v>36</v>
      </c>
      <c r="F9" s="2">
        <f>IF(A9="","",E9*Assumptions!$B$2)</f>
        <v>198</v>
      </c>
      <c r="G9" s="2">
        <f>IF(A9="","",E9*Assumptions!$B$3)</f>
        <v>111.6</v>
      </c>
      <c r="H9" s="2">
        <f>IF(A9="","",C9*Assumptions!$B$2)</f>
        <v>11</v>
      </c>
      <c r="I9" s="2">
        <f>IF(A9="","",F9-G9-H9)</f>
        <v>75.4</v>
      </c>
    </row>
    <row r="10">
      <c r="E10" t="str">
        <f>IF(A10="","",B10*Assumptions!$B$4)</f>
        <v/>
      </c>
      <c r="F10" s="2" t="str">
        <f>IF(A10="","",E10*Assumptions!$B$2)</f>
        <v/>
      </c>
      <c r="G10" s="2" t="str">
        <f>IF(A10="","",E10*Assumptions!$B$3)</f>
        <v/>
      </c>
      <c r="H10" s="2" t="str">
        <f>IF(A10="","",C10*Assumptions!$B$2)</f>
        <v/>
      </c>
      <c r="I10" s="2" t="str">
        <f>IF(A10="","",F10-G10-H10)</f>
        <v/>
      </c>
    </row>
    <row r="11">
      <c r="E11" t="str">
        <f>IF(A11="","",B11*Assumptions!$B$4)</f>
        <v/>
      </c>
      <c r="F11" s="2" t="str">
        <f>IF(A11="","",E11*Assumptions!$B$2)</f>
        <v/>
      </c>
      <c r="G11" s="2" t="str">
        <f>IF(A11="","",E11*Assumptions!$B$3)</f>
        <v/>
      </c>
      <c r="H11" s="2" t="str">
        <f>IF(A11="","",C11*Assumptions!$B$2)</f>
        <v/>
      </c>
      <c r="I11" s="2" t="str">
        <f>IF(A11="","",F11-G11-H11)</f>
        <v/>
      </c>
    </row>
    <row r="12">
      <c r="E12" t="str">
        <f>IF(A12="","",B12*Assumptions!$B$4)</f>
        <v/>
      </c>
      <c r="F12" s="2" t="str">
        <f>IF(A12="","",E12*Assumptions!$B$2)</f>
        <v/>
      </c>
      <c r="G12" s="2" t="str">
        <f>IF(A12="","",E12*Assumptions!$B$3)</f>
        <v/>
      </c>
      <c r="H12" s="2" t="str">
        <f>IF(A12="","",C12*Assumptions!$B$2)</f>
        <v/>
      </c>
      <c r="I12" s="2" t="str">
        <f>IF(A12="","",F12-G12-H12)</f>
        <v/>
      </c>
    </row>
    <row r="13">
      <c r="E13" t="str">
        <f>IF(A13="","",B13*Assumptions!$B$4)</f>
        <v/>
      </c>
      <c r="F13" s="2" t="str">
        <f>IF(A13="","",E13*Assumptions!$B$2)</f>
        <v/>
      </c>
      <c r="G13" s="2" t="str">
        <f>IF(A13="","",E13*Assumptions!$B$3)</f>
        <v/>
      </c>
      <c r="H13" s="2" t="str">
        <f>IF(A13="","",C13*Assumptions!$B$2)</f>
        <v/>
      </c>
      <c r="I13" s="2" t="str">
        <f>IF(A13="","",F13-G13-H13)</f>
        <v/>
      </c>
    </row>
    <row r="14">
      <c r="E14" t="str">
        <f>IF(A14="","",B14*Assumptions!$B$4)</f>
        <v/>
      </c>
      <c r="F14" s="2" t="str">
        <f>IF(A14="","",E14*Assumptions!$B$2)</f>
        <v/>
      </c>
      <c r="G14" s="2" t="str">
        <f>IF(A14="","",E14*Assumptions!$B$3)</f>
        <v/>
      </c>
      <c r="H14" s="2" t="str">
        <f>IF(A14="","",C14*Assumptions!$B$2)</f>
        <v/>
      </c>
      <c r="I14" s="2" t="str">
        <f>IF(A14="","",F14-G14-H14)</f>
        <v/>
      </c>
    </row>
    <row r="15">
      <c r="E15" t="str">
        <f>IF(A15="","",B15*Assumptions!$B$4)</f>
        <v/>
      </c>
      <c r="F15" s="2" t="str">
        <f>IF(A15="","",E15*Assumptions!$B$2)</f>
        <v/>
      </c>
      <c r="G15" s="2" t="str">
        <f>IF(A15="","",E15*Assumptions!$B$3)</f>
        <v/>
      </c>
      <c r="H15" s="2" t="str">
        <f>IF(A15="","",C15*Assumptions!$B$2)</f>
        <v/>
      </c>
      <c r="I15" s="2" t="str">
        <f>IF(A15="","",F15-G15-H15)</f>
        <v/>
      </c>
    </row>
    <row r="16">
      <c r="E16" t="str">
        <f>IF(A16="","",B16*Assumptions!$B$4)</f>
        <v/>
      </c>
      <c r="F16" s="2" t="str">
        <f>IF(A16="","",E16*Assumptions!$B$2)</f>
        <v/>
      </c>
      <c r="G16" s="2" t="str">
        <f>IF(A16="","",E16*Assumptions!$B$3)</f>
        <v/>
      </c>
      <c r="H16" s="2" t="str">
        <f>IF(A16="","",C16*Assumptions!$B$2)</f>
        <v/>
      </c>
      <c r="I16" s="2" t="str">
        <f>IF(A16="","",F16-G16-H16)</f>
        <v/>
      </c>
    </row>
    <row r="17">
      <c r="E17" t="str">
        <f>IF(A17="","",B17*Assumptions!$B$4)</f>
        <v/>
      </c>
      <c r="F17" s="2" t="str">
        <f>IF(A17="","",E17*Assumptions!$B$2)</f>
        <v/>
      </c>
      <c r="G17" s="2" t="str">
        <f>IF(A17="","",E17*Assumptions!$B$3)</f>
        <v/>
      </c>
      <c r="H17" s="2" t="str">
        <f>IF(A17="","",C17*Assumptions!$B$2)</f>
        <v/>
      </c>
      <c r="I17" s="2" t="str">
        <f>IF(A17="","",F17-G17-H17)</f>
        <v/>
      </c>
    </row>
    <row r="18">
      <c r="E18" t="str">
        <f>IF(A18="","",B18*Assumptions!$B$4)</f>
        <v/>
      </c>
      <c r="F18" s="2" t="str">
        <f>IF(A18="","",E18*Assumptions!$B$2)</f>
        <v/>
      </c>
      <c r="G18" s="2" t="str">
        <f>IF(A18="","",E18*Assumptions!$B$3)</f>
        <v/>
      </c>
      <c r="H18" s="2" t="str">
        <f>IF(A18="","",C18*Assumptions!$B$2)</f>
        <v/>
      </c>
      <c r="I18" s="2" t="str">
        <f>IF(A18="","",F18-G18-H18)</f>
        <v/>
      </c>
    </row>
    <row r="19">
      <c r="E19" t="str">
        <f>IF(A19="","",B19*Assumptions!$B$4)</f>
        <v/>
      </c>
      <c r="F19" s="2" t="str">
        <f>IF(A19="","",E19*Assumptions!$B$2)</f>
        <v/>
      </c>
      <c r="G19" s="2" t="str">
        <f>IF(A19="","",E19*Assumptions!$B$3)</f>
        <v/>
      </c>
      <c r="H19" s="2" t="str">
        <f>IF(A19="","",C19*Assumptions!$B$2)</f>
        <v/>
      </c>
      <c r="I19" s="2" t="str">
        <f>IF(A19="","",F19-G19-H19)</f>
        <v/>
      </c>
    </row>
    <row r="20">
      <c r="E20" t="str">
        <f>IF(A20="","",B20*Assumptions!$B$4)</f>
        <v/>
      </c>
      <c r="F20" s="2" t="str">
        <f>IF(A20="","",E20*Assumptions!$B$2)</f>
        <v/>
      </c>
      <c r="G20" s="2" t="str">
        <f>IF(A20="","",E20*Assumptions!$B$3)</f>
        <v/>
      </c>
      <c r="H20" s="2" t="str">
        <f>IF(A20="","",C20*Assumptions!$B$2)</f>
        <v/>
      </c>
      <c r="I20" s="2" t="str">
        <f>IF(A20="","",F20-G20-H20)</f>
        <v/>
      </c>
    </row>
    <row r="21">
      <c r="E21" t="str">
        <f>IF(A21="","",B21*Assumptions!$B$4)</f>
        <v/>
      </c>
      <c r="F21" s="2" t="str">
        <f>IF(A21="","",E21*Assumptions!$B$2)</f>
        <v/>
      </c>
      <c r="G21" s="2" t="str">
        <f>IF(A21="","",E21*Assumptions!$B$3)</f>
        <v/>
      </c>
      <c r="H21" s="2" t="str">
        <f>IF(A21="","",C21*Assumptions!$B$2)</f>
        <v/>
      </c>
      <c r="I21" s="2" t="str">
        <f>IF(A21="","",F21-G21-H21)</f>
        <v/>
      </c>
    </row>
    <row r="22">
      <c r="E22" t="str">
        <f>IF(A22="","",B22*Assumptions!$B$4)</f>
        <v/>
      </c>
      <c r="F22" s="2" t="str">
        <f>IF(A22="","",E22*Assumptions!$B$2)</f>
        <v/>
      </c>
      <c r="G22" s="2" t="str">
        <f>IF(A22="","",E22*Assumptions!$B$3)</f>
        <v/>
      </c>
      <c r="H22" s="2" t="str">
        <f>IF(A22="","",C22*Assumptions!$B$2)</f>
        <v/>
      </c>
      <c r="I22" s="2" t="str">
        <f>IF(A22="","",F22-G22-H22)</f>
        <v/>
      </c>
    </row>
    <row r="23">
      <c r="E23" t="str">
        <f>IF(A23="","",B23*Assumptions!$B$4)</f>
        <v/>
      </c>
      <c r="F23" s="2" t="str">
        <f>IF(A23="","",E23*Assumptions!$B$2)</f>
        <v/>
      </c>
      <c r="G23" s="2" t="str">
        <f>IF(A23="","",E23*Assumptions!$B$3)</f>
        <v/>
      </c>
      <c r="H23" s="2" t="str">
        <f>IF(A23="","",C23*Assumptions!$B$2)</f>
        <v/>
      </c>
      <c r="I23" s="2" t="str">
        <f>IF(A23="","",F23-G23-H23)</f>
        <v/>
      </c>
    </row>
    <row r="24">
      <c r="E24" t="str">
        <f>IF(A24="","",B24*Assumptions!$B$4)</f>
        <v/>
      </c>
      <c r="F24" s="2" t="str">
        <f>IF(A24="","",E24*Assumptions!$B$2)</f>
        <v/>
      </c>
      <c r="G24" s="2" t="str">
        <f>IF(A24="","",E24*Assumptions!$B$3)</f>
        <v/>
      </c>
      <c r="H24" s="2" t="str">
        <f>IF(A24="","",C24*Assumptions!$B$2)</f>
        <v/>
      </c>
      <c r="I24" s="2" t="str">
        <f>IF(A24="","",F24-G24-H24)</f>
        <v/>
      </c>
    </row>
    <row r="25">
      <c r="E25" t="str">
        <f>IF(A25="","",B25*Assumptions!$B$4)</f>
        <v/>
      </c>
      <c r="F25" s="2" t="str">
        <f>IF(A25="","",E25*Assumptions!$B$2)</f>
        <v/>
      </c>
      <c r="G25" s="2" t="str">
        <f>IF(A25="","",E25*Assumptions!$B$3)</f>
        <v/>
      </c>
      <c r="H25" s="2" t="str">
        <f>IF(A25="","",C25*Assumptions!$B$2)</f>
        <v/>
      </c>
      <c r="I25" s="2" t="str">
        <f>IF(A25="","",F25-G25-H25)</f>
        <v/>
      </c>
    </row>
    <row r="26">
      <c r="E26" t="str">
        <f>IF(A26="","",B26*Assumptions!$B$4)</f>
        <v/>
      </c>
      <c r="F26" s="2" t="str">
        <f>IF(A26="","",E26*Assumptions!$B$2)</f>
        <v/>
      </c>
      <c r="G26" s="2" t="str">
        <f>IF(A26="","",E26*Assumptions!$B$3)</f>
        <v/>
      </c>
      <c r="H26" s="2" t="str">
        <f>IF(A26="","",C26*Assumptions!$B$2)</f>
        <v/>
      </c>
      <c r="I26" s="2" t="str">
        <f>IF(A26="","",F26-G26-H26)</f>
        <v/>
      </c>
    </row>
    <row r="27">
      <c r="E27" t="str">
        <f>IF(A27="","",B27*Assumptions!$B$4)</f>
        <v/>
      </c>
      <c r="F27" s="2" t="str">
        <f>IF(A27="","",E27*Assumptions!$B$2)</f>
        <v/>
      </c>
      <c r="G27" s="2" t="str">
        <f>IF(A27="","",E27*Assumptions!$B$3)</f>
        <v/>
      </c>
      <c r="H27" s="2" t="str">
        <f>IF(A27="","",C27*Assumptions!$B$2)</f>
        <v/>
      </c>
      <c r="I27" s="2" t="str">
        <f>IF(A27="","",F27-G27-H27)</f>
        <v/>
      </c>
    </row>
    <row r="28">
      <c r="E28" t="str">
        <f>IF(A28="","",B28*Assumptions!$B$4)</f>
        <v/>
      </c>
      <c r="F28" s="2" t="str">
        <f>IF(A28="","",E28*Assumptions!$B$2)</f>
        <v/>
      </c>
      <c r="G28" s="2" t="str">
        <f>IF(A28="","",E28*Assumptions!$B$3)</f>
        <v/>
      </c>
      <c r="H28" s="2" t="str">
        <f>IF(A28="","",C28*Assumptions!$B$2)</f>
        <v/>
      </c>
      <c r="I28" s="2" t="str">
        <f>IF(A28="","",F28-G28-H28)</f>
        <v/>
      </c>
    </row>
    <row r="29">
      <c r="E29" t="str">
        <f>IF(A29="","",B29*Assumptions!$B$4)</f>
        <v/>
      </c>
      <c r="F29" s="2" t="str">
        <f>IF(A29="","",E29*Assumptions!$B$2)</f>
        <v/>
      </c>
      <c r="G29" s="2" t="str">
        <f>IF(A29="","",E29*Assumptions!$B$3)</f>
        <v/>
      </c>
      <c r="H29" s="2" t="str">
        <f>IF(A29="","",C29*Assumptions!$B$2)</f>
        <v/>
      </c>
      <c r="I29" s="2" t="str">
        <f>IF(A29="","",F29-G29-H29)</f>
        <v/>
      </c>
    </row>
    <row r="30">
      <c r="E30" t="str">
        <f>IF(A30="","",B30*Assumptions!$B$4)</f>
        <v/>
      </c>
      <c r="F30" s="2" t="str">
        <f>IF(A30="","",E30*Assumptions!$B$2)</f>
        <v/>
      </c>
      <c r="G30" s="2" t="str">
        <f>IF(A30="","",E30*Assumptions!$B$3)</f>
        <v/>
      </c>
      <c r="H30" s="2" t="str">
        <f>IF(A30="","",C30*Assumptions!$B$2)</f>
        <v/>
      </c>
      <c r="I30" s="2" t="str">
        <f>IF(A30="","",F30-G30-H30)</f>
        <v/>
      </c>
    </row>
    <row r="31"/>
    <row r="32">
      <c r="A32" s="3" t="inlineStr">
        <is>
          <t>Route total</t>
        </is>
      </c>
      <c r="B32" s="3">
        <f>SUM(B2:B30)</f>
        <v>20</v>
      </c>
      <c r="C32" s="3">
        <f>SUM(C2:C30)</f>
        <v>13</v>
      </c>
      <c r="D32" s="3">
        <f>SUM(D2:D30)</f>
        <v>145</v>
      </c>
      <c r="E32" s="3">
        <f>SUM(E2:E30)</f>
        <v>240</v>
      </c>
      <c r="F32" s="4">
        <f>SUM(F2:F30)</f>
        <v>1320</v>
      </c>
      <c r="G32" s="4">
        <f>SUM(G2:G30)</f>
        <v>744</v>
      </c>
      <c r="H32" s="4">
        <f>SUM(H2:H30)</f>
        <v>71.5</v>
      </c>
      <c r="I32" s="4">
        <f>SUM(I2:I30)</f>
        <v>504.5</v>
      </c>
    </row>
    <row r="33"/>
    <row r="34">
      <c r="A34" t="inlineStr">
        <is>
          <t>Driving time (hours)</t>
        </is>
      </c>
      <c r="B34" t="n">
        <v>2.5</v>
      </c>
    </row>
    <row r="35" ht="30" customHeight="1">
      <c r="A35" s="5" t="inlineStr">
        <is>
          <t>Driver and merchandising ($)</t>
        </is>
      </c>
      <c r="B35" s="6">
        <f>(D32/60+B34)*Assumptions!B5</f>
        <v>98.3333333333333</v>
      </c>
    </row>
    <row r="36">
      <c r="A36" t="inlineStr">
        <is>
          <t>Vehicle ($)</t>
        </is>
      </c>
      <c r="B36" s="2">
        <f>Assumptions!B7*Assumptions!B6</f>
        <v>67.2</v>
      </c>
    </row>
    <row r="37">
      <c r="A37" s="3" t="inlineStr">
        <is>
          <t>Route profit ($)</t>
        </is>
      </c>
      <c r="B37" s="4">
        <f>I32-B35-B36</f>
        <v>338.966666666667</v>
      </c>
    </row>
    <row r="38">
      <c r="A38" s="3" t="inlineStr">
        <is>
          <t>Profit per stop ($)</t>
        </is>
      </c>
      <c r="B38" s="4">
        <f>B37/COUNTA(A2:A30)</f>
        <v>42.3708333333333</v>
      </c>
    </row>
    <row r="39" ht="30" customHeight="1">
      <c r="A39" s="5" t="inlineStr">
        <is>
          <t>Pulled jars as % of jars sold in</t>
        </is>
      </c>
      <c r="B39" s="7">
        <f>C32/E32</f>
        <v>0.0541666666666667</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8" t="inlineStr">
        <is>
          <t>Direct store delivery</t>
        </is>
      </c>
    </row>
    <row r="2" ht="15" customHeight="1">
      <c r="A2" s="5" t="inlineStr">
        <is>
          <t>From the article: https://www.tarostack.com/articles/direct-store-delivery</t>
        </is>
      </c>
    </row>
    <row r="3" ht="15" customHeight="1">
      <c r="A3" s="5" t="inlineStr"/>
    </row>
    <row r="4" ht="30" customHeight="1">
      <c r="A4" s="5" t="inlineStr">
        <is>
          <t>Assumptions: the price to the store, the full cost of a jar, jars in a case, the driver's hourly cost, the vehicle's cost a mile and the route's miles.</t>
        </is>
      </c>
    </row>
    <row r="5" ht="45" customHeight="1">
      <c r="A5" s="5" t="inlineStr">
        <is>
          <t>Route: each stop with the cases delivered, the jars pulled for credit and the minutes spent. Revenue, product cost, credits and gross fill in, and below the stops the route's driver and vehicle cost, profit, profit per stop and the share of jars pulled.</t>
        </is>
      </c>
    </row>
    <row r="6" ht="15" customHeight="1">
      <c r="A6" s="5" t="inlineStr">
        <is>
          <t>The example is the article's made-up salsa maker's Tuesday route.</t>
        </is>
      </c>
    </row>
    <row r="7" ht="15" customHeight="1">
      <c r="A7" s="5" t="inlineStr"/>
    </row>
    <row r="8" ht="15" customHeight="1">
      <c r="A8" s="5" t="inlineStr">
        <is>
          <t>Works in Excel (2010 and later), Google Sheets, LibreOffice and Numbers. No macros.</t>
        </is>
      </c>
    </row>
    <row r="9" ht="30" customHeight="1">
      <c r="A9" s="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