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tems" sheetId="2" state="visible" r:id="rId2"/>
    <sheet xmlns:r="http://schemas.openxmlformats.org/officeDocument/2006/relationships" name="Schedule" sheetId="3" state="visible" r:id="rId3"/>
    <sheet xmlns:r="http://schemas.openxmlformats.org/officeDocument/2006/relationships" name="Count form" sheetId="4" state="visible" r:id="rId4"/>
  </sheets>
  <definedNames>
    <definedName name="_xlnm.Print_Titles" localSheetId="3">'Count form'!$1:$1</definedName>
  </definedNames>
  <calcPr calcId="124519" fullCalcOnLoad="1"/>
</workbook>
</file>

<file path=xl/styles.xml><?xml version="1.0" encoding="utf-8"?>
<styleSheet xmlns="http://schemas.openxmlformats.org/spreadsheetml/2006/main">
  <numFmts count="11">
    <numFmt numFmtId="164" formatCode="#,##0.0"/>
    <numFmt numFmtId="165" formatCode="$0.00"/>
    <numFmt numFmtId="166" formatCode="$#,##0"/>
    <numFmt numFmtId="167" formatCode="0.0%"/>
    <numFmt numFmtId="168" formatCode="0.0"/>
    <numFmt numFmtId="169" formatCode="yyyy-mm-dd"/>
    <numFmt numFmtId="170" formatCode="mmm d, yyyy"/>
    <numFmt numFmtId="171" formatCode="mmm d"/>
    <numFmt numFmtId="172" formatCode="$#,##0.00;-$#,##0.00"/>
    <numFmt numFmtId="173" formatCode="#,##0.00;-#,##0.00"/>
    <numFmt numFmtId="174" formatCode="$#,##0.0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1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168" fontId="0" fillId="0" borderId="0" pivotButton="0" quotePrefix="0" xfId="0"/>
    <xf numFmtId="170" fontId="0" fillId="0" borderId="0" pivotButton="0" quotePrefix="0" xfId="0"/>
    <xf numFmtId="171" fontId="0" fillId="0" borderId="0" pivotButton="0" quotePrefix="0" xfId="0"/>
    <xf numFmtId="173" fontId="0" fillId="0" borderId="0" pivotButton="0" quotePrefix="0" xfId="0"/>
    <xf numFmtId="172" fontId="0" fillId="0" borderId="0" pivotButton="0" quotePrefix="0" xfId="0"/>
    <xf numFmtId="17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ECE4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Cycle count form</t>
        </is>
      </c>
    </row>
    <row r="2">
      <c r="A2" s="2" t="inlineStr">
        <is>
          <t>From the article: https://www.tarostack.com/articles/cycle-count-form</t>
        </is>
      </c>
    </row>
    <row r="3">
      <c r="A3" s="2" t="inlineStr"/>
    </row>
    <row r="4">
      <c r="A4" s="2" t="inlineStr">
        <is>
          <t>Items: list everything with how much you use in a year and what it costs. Value, share and class (A, B or C) fill themselves in. A items are the few that make up most of the money.</t>
        </is>
      </c>
    </row>
    <row r="5">
      <c r="A5" s="2" t="inlineStr">
        <is>
          <t>Schedule: a quarter of weeks. A items every week, each B item about once a month, each C item once a quarter.</t>
        </is>
      </c>
    </row>
    <row r="6">
      <c r="A6" s="2" t="inlineStr">
        <is>
          <t>Count form: print it for the week's items. Fill in Counted on the floor; fill in Expected in the office afterwards, from your records, so the counter isn't steered by it.</t>
        </is>
      </c>
    </row>
    <row r="7">
      <c r="A7" s="2" t="inlineStr">
        <is>
          <t>The example is Windward Roots, a made-up taro business: eleven items, about five counts a week.</t>
        </is>
      </c>
    </row>
    <row r="8">
      <c r="A8" s="2" t="inlineStr"/>
    </row>
    <row r="9">
      <c r="A9" s="2" t="inlineStr">
        <is>
          <t>Prints one page wide. Works in Excel (2010 and later), Google Sheets, LibreOffice and Numbers. No macros.</t>
        </is>
      </c>
    </row>
    <row r="10">
      <c r="A10" s="2" t="inlineStr">
        <is>
          <t>Free to use and change. Made by TaroStack, inventory and production software for small producers: https://www.tarostack.com</t>
        </is>
      </c>
    </row>
    <row r="11">
      <c r="A11" s="2" t="inlineStr">
        <is>
          <t>In TaroStack, the app suggests what to count from what being wrong would cost, you count on a phone, and it shows each gap in dollars before you post it.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7" customWidth="1" min="2" max="2"/>
    <col width="13" customWidth="1" min="3" max="3"/>
    <col width="10" customWidth="1" min="4" max="4"/>
    <col width="16" customWidth="1" min="5" max="5"/>
    <col width="9" customWidth="1" min="6" max="6"/>
    <col width="14" customWidth="1" min="7" max="7"/>
    <col width="7" customWidth="1" min="8" max="8"/>
    <col width="12" customWidth="1" min="9" max="9"/>
    <col width="8" customWidth="1" min="11" max="11"/>
    <col width="15" customWidth="1" min="12" max="12"/>
    <col width="13" customWidth="1" min="13" max="13"/>
  </cols>
  <sheetData>
    <row r="1">
      <c r="A1" s="3" t="inlineStr">
        <is>
          <t>Item</t>
        </is>
      </c>
      <c r="B1" s="3" t="inlineStr">
        <is>
          <t>Unit</t>
        </is>
      </c>
      <c r="C1" s="3" t="inlineStr">
        <is>
          <t>Used in a year</t>
        </is>
      </c>
      <c r="D1" s="3" t="inlineStr">
        <is>
          <t>Unit cost</t>
        </is>
      </c>
      <c r="E1" s="3" t="inlineStr">
        <is>
          <t>Value used in a year</t>
        </is>
      </c>
      <c r="F1" s="3" t="inlineStr">
        <is>
          <t>Share</t>
        </is>
      </c>
      <c r="G1" s="3" t="inlineStr">
        <is>
          <t>Share, biggest first</t>
        </is>
      </c>
      <c r="H1" s="3" t="inlineStr">
        <is>
          <t>Class</t>
        </is>
      </c>
      <c r="I1" s="3" t="inlineStr">
        <is>
          <t>Counts a year</t>
        </is>
      </c>
      <c r="K1" s="4" t="inlineStr">
        <is>
          <t>Class</t>
        </is>
      </c>
      <c r="L1" s="4" t="inlineStr">
        <is>
          <t>Up to this share</t>
        </is>
      </c>
      <c r="M1" s="4" t="inlineStr">
        <is>
          <t>Counts a year</t>
        </is>
      </c>
    </row>
    <row r="2">
      <c r="A2" t="inlineStr">
        <is>
          <t>Taro paste</t>
        </is>
      </c>
      <c r="B2" t="inlineStr">
        <is>
          <t>kg</t>
        </is>
      </c>
      <c r="C2" s="5" t="n">
        <v>2246.4</v>
      </c>
      <c r="D2" s="6" t="n">
        <v>3.84</v>
      </c>
      <c r="E2" s="7">
        <f>C2*D2</f>
        <v>8626.176</v>
      </c>
      <c r="F2" s="8">
        <f>E2/SUM($E$2:$E$12)</f>
        <v>0.374144496982833</v>
      </c>
      <c r="G2" s="8">
        <f>SUMIF($E$2:$E$12,"&gt;="&amp;E2)/SUM($E$2:$E$12)</f>
        <v>0.374144496982833</v>
      </c>
      <c r="H2" t="str">
        <f>IF(G2&lt;=$L$3,"A",IF(G2&lt;=$L$4,"B","C"))</f>
        <v>A</v>
      </c>
      <c r="I2">
        <f>IF(H2="A",$M$3,IF(H2="B",$M$4,$M$5))</f>
        <v>52</v>
      </c>
    </row>
    <row r="3">
      <c r="A3" t="inlineStr">
        <is>
          <t>Bread flour</t>
        </is>
      </c>
      <c r="B3" t="inlineStr">
        <is>
          <t>lb</t>
        </is>
      </c>
      <c r="C3" s="5" t="n">
        <v>8254</v>
      </c>
      <c r="D3" s="6" t="n">
        <v>0.5</v>
      </c>
      <c r="E3" s="7">
        <f>C3*D3</f>
        <v>4127</v>
      </c>
      <c r="F3" s="8">
        <f>E3/SUM($E$2:$E$12)</f>
        <v>0.17900102421376</v>
      </c>
      <c r="G3" s="8">
        <f>SUMIF($E$2:$E$12,"&gt;="&amp;E3)/SUM($E$2:$E$12)</f>
        <v>0.553145521196593</v>
      </c>
      <c r="H3" t="str">
        <f>IF(G3&lt;=$L$3,"A",IF(G3&lt;=$L$4,"B","C"))</f>
        <v>A</v>
      </c>
      <c r="I3">
        <f>IF(H3="A",$M$3,IF(H3="B",$M$4,$M$5))</f>
        <v>52</v>
      </c>
      <c r="K3" t="inlineStr">
        <is>
          <t>A</t>
        </is>
      </c>
      <c r="L3" s="9" t="n">
        <v>0.8</v>
      </c>
      <c r="M3" t="n">
        <v>52</v>
      </c>
    </row>
    <row r="4">
      <c r="A4" t="inlineStr">
        <is>
          <t>Butter</t>
        </is>
      </c>
      <c r="B4" t="inlineStr">
        <is>
          <t>lb</t>
        </is>
      </c>
      <c r="C4" s="5" t="n">
        <v>990.6</v>
      </c>
      <c r="D4" s="6" t="n">
        <v>4</v>
      </c>
      <c r="E4" s="7">
        <f>C4*D4</f>
        <v>3962.4</v>
      </c>
      <c r="F4" s="8">
        <f>E4/SUM($E$2:$E$12)</f>
        <v>0.171861802361183</v>
      </c>
      <c r="G4" s="8">
        <f>SUMIF($E$2:$E$12,"&gt;="&amp;E4)/SUM($E$2:$E$12)</f>
        <v>0.725007323557775</v>
      </c>
      <c r="H4" t="str">
        <f>IF(G4&lt;=$L$3,"A",IF(G4&lt;=$L$4,"B","C"))</f>
        <v>A</v>
      </c>
      <c r="I4">
        <f>IF(H4="A",$M$3,IF(H4="B",$M$4,$M$5))</f>
        <v>52</v>
      </c>
      <c r="K4" t="inlineStr">
        <is>
          <t>B</t>
        </is>
      </c>
      <c r="L4" s="9" t="n">
        <v>0.95</v>
      </c>
      <c r="M4" t="n">
        <v>12</v>
      </c>
    </row>
    <row r="5">
      <c r="A5" t="inlineStr">
        <is>
          <t>Coconut milk</t>
        </is>
      </c>
      <c r="B5" t="inlineStr">
        <is>
          <t>can</t>
        </is>
      </c>
      <c r="C5" s="5" t="n">
        <v>624</v>
      </c>
      <c r="D5" s="6" t="n">
        <v>2.25</v>
      </c>
      <c r="E5" s="7">
        <f>C5*D5</f>
        <v>1404</v>
      </c>
      <c r="F5" s="8">
        <f>E5/SUM($E$2:$E$12)</f>
        <v>0.0608959142224663</v>
      </c>
      <c r="G5" s="8">
        <f>SUMIF($E$2:$E$12,"&gt;="&amp;E5)/SUM($E$2:$E$12)</f>
        <v>0.785903237780242</v>
      </c>
      <c r="H5" t="str">
        <f>IF(G5&lt;=$L$3,"A",IF(G5&lt;=$L$4,"B","C"))</f>
        <v>A</v>
      </c>
      <c r="I5">
        <f>IF(H5="A",$M$3,IF(H5="B",$M$4,$M$5))</f>
        <v>52</v>
      </c>
      <c r="K5" t="inlineStr">
        <is>
          <t>C</t>
        </is>
      </c>
      <c r="L5" s="9" t="n">
        <v>1</v>
      </c>
      <c r="M5" t="n">
        <v>4</v>
      </c>
    </row>
    <row r="6">
      <c r="A6" t="inlineStr">
        <is>
          <t>Grated taro</t>
        </is>
      </c>
      <c r="B6" t="inlineStr">
        <is>
          <t>kg</t>
        </is>
      </c>
      <c r="C6" s="5" t="n">
        <v>468</v>
      </c>
      <c r="D6" s="6" t="n">
        <v>2.9</v>
      </c>
      <c r="E6" s="7">
        <f>C6*D6</f>
        <v>1357.2</v>
      </c>
      <c r="F6" s="8">
        <f>E6/SUM($E$2:$E$12)</f>
        <v>0.0588660504150508</v>
      </c>
      <c r="G6" s="8">
        <f>SUMIF($E$2:$E$12,"&gt;="&amp;E6)/SUM($E$2:$E$12)</f>
        <v>0.844769288195292</v>
      </c>
      <c r="H6" t="str">
        <f>IF(G6&lt;=$L$3,"A",IF(G6&lt;=$L$4,"B","C"))</f>
        <v>B</v>
      </c>
      <c r="I6">
        <f>IF(H6="A",$M$3,IF(H6="B",$M$4,$M$5))</f>
        <v>12</v>
      </c>
    </row>
    <row r="7">
      <c r="A7" t="inlineStr">
        <is>
          <t>Sugar</t>
        </is>
      </c>
      <c r="B7" t="inlineStr">
        <is>
          <t>lb</t>
        </is>
      </c>
      <c r="C7" s="5" t="n">
        <v>1320.8</v>
      </c>
      <c r="D7" s="6" t="n">
        <v>0.91</v>
      </c>
      <c r="E7" s="7">
        <f>C7*D7</f>
        <v>1201.928</v>
      </c>
      <c r="F7" s="8">
        <f>E7/SUM($E$2:$E$12)</f>
        <v>0.0521314133828921</v>
      </c>
      <c r="G7" s="8">
        <f>SUMIF($E$2:$E$12,"&gt;="&amp;E7)/SUM($E$2:$E$12)</f>
        <v>0.896900701578184</v>
      </c>
      <c r="H7" t="str">
        <f>IF(G7&lt;=$L$3,"A",IF(G7&lt;=$L$4,"B","C"))</f>
        <v>B</v>
      </c>
      <c r="I7">
        <f>IF(H7="A",$M$3,IF(H7="B",$M$4,$M$5))</f>
        <v>12</v>
      </c>
      <c r="K7" s="10" t="inlineStr">
        <is>
          <t>A is counted weekly, B monthly, C once a quarter. Change the shares or the counts and every class moves.</t>
        </is>
      </c>
    </row>
    <row r="8">
      <c r="A8" t="inlineStr">
        <is>
          <t>Instant yeast</t>
        </is>
      </c>
      <c r="B8" t="inlineStr">
        <is>
          <t>lb</t>
        </is>
      </c>
      <c r="C8" s="5" t="n">
        <v>132</v>
      </c>
      <c r="D8" s="6" t="n">
        <v>5.5</v>
      </c>
      <c r="E8" s="7">
        <f>C8*D8</f>
        <v>726</v>
      </c>
      <c r="F8" s="8">
        <f>E8/SUM($E$2:$E$12)</f>
        <v>0.0314889129099078</v>
      </c>
      <c r="G8" s="8">
        <f>SUMIF($E$2:$E$12,"&gt;="&amp;E8)/SUM($E$2:$E$12)</f>
        <v>0.928389614488092</v>
      </c>
      <c r="H8" t="str">
        <f>IF(G8&lt;=$L$3,"A",IF(G8&lt;=$L$4,"B","C"))</f>
        <v>B</v>
      </c>
      <c r="I8">
        <f>IF(H8="A",$M$3,IF(H8="B",$M$4,$M$5))</f>
        <v>12</v>
      </c>
    </row>
    <row r="9">
      <c r="A9" t="inlineStr">
        <is>
          <t>Labels</t>
        </is>
      </c>
      <c r="B9" t="inlineStr">
        <is>
          <t>each</t>
        </is>
      </c>
      <c r="C9" s="5" t="n">
        <v>9360</v>
      </c>
      <c r="D9" s="6" t="n">
        <v>0.06</v>
      </c>
      <c r="E9" s="7">
        <f>C9*D9</f>
        <v>561.6</v>
      </c>
      <c r="F9" s="8">
        <f>E9/SUM($E$2:$E$12)</f>
        <v>0.0243583656889865</v>
      </c>
      <c r="G9" s="8">
        <f>SUMIF($E$2:$E$12,"&gt;="&amp;E9)/SUM($E$2:$E$12)</f>
        <v>0.952747980177079</v>
      </c>
      <c r="H9" t="str">
        <f>IF(G9&lt;=$L$3,"A",IF(G9&lt;=$L$4,"B","C"))</f>
        <v>C</v>
      </c>
      <c r="I9">
        <f>IF(H9="A",$M$3,IF(H9="B",$M$4,$M$5))</f>
        <v>4</v>
      </c>
    </row>
    <row r="10">
      <c r="A10" t="inlineStr">
        <is>
          <t>Brown sugar</t>
        </is>
      </c>
      <c r="B10" t="inlineStr">
        <is>
          <t>lb</t>
        </is>
      </c>
      <c r="C10" s="5" t="n">
        <v>343.7</v>
      </c>
      <c r="D10" s="6" t="n">
        <v>1.1</v>
      </c>
      <c r="E10" s="7">
        <f>C10*D10</f>
        <v>378.07</v>
      </c>
      <c r="F10" s="8">
        <f>E10/SUM($E$2:$E$12)</f>
        <v>0.016398089950205</v>
      </c>
      <c r="G10" s="8">
        <f>SUMIF($E$2:$E$12,"&gt;="&amp;E10)/SUM($E$2:$E$12)</f>
        <v>0.969146070127284</v>
      </c>
      <c r="H10" t="str">
        <f>IF(G10&lt;=$L$3,"A",IF(G10&lt;=$L$4,"B","C"))</f>
        <v>C</v>
      </c>
      <c r="I10">
        <f>IF(H10="A",$M$3,IF(H10="B",$M$4,$M$5))</f>
        <v>4</v>
      </c>
    </row>
    <row r="11">
      <c r="A11" t="inlineStr">
        <is>
          <t>Bread bags</t>
        </is>
      </c>
      <c r="B11" t="inlineStr">
        <is>
          <t>each</t>
        </is>
      </c>
      <c r="C11" s="5" t="n">
        <v>7488</v>
      </c>
      <c r="D11" s="6" t="n">
        <v>0.05</v>
      </c>
      <c r="E11" s="7">
        <f>C11*D11</f>
        <v>374.4</v>
      </c>
      <c r="F11" s="8">
        <f>E11/SUM($E$2:$E$12)</f>
        <v>0.0162389104593243</v>
      </c>
      <c r="G11" s="8">
        <f>SUMIF($E$2:$E$12,"&gt;="&amp;E11)/SUM($E$2:$E$12)</f>
        <v>0.985384980586608</v>
      </c>
      <c r="H11" t="str">
        <f>IF(G11&lt;=$L$3,"A",IF(G11&lt;=$L$4,"B","C"))</f>
        <v>C</v>
      </c>
      <c r="I11">
        <f>IF(H11="A",$M$3,IF(H11="B",$M$4,$M$5))</f>
        <v>4</v>
      </c>
    </row>
    <row r="12">
      <c r="A12" t="inlineStr">
        <is>
          <t>Kūlolo trays</t>
        </is>
      </c>
      <c r="B12" t="inlineStr">
        <is>
          <t>each</t>
        </is>
      </c>
      <c r="C12" s="5" t="n">
        <v>1872</v>
      </c>
      <c r="D12" s="6" t="n">
        <v>0.18</v>
      </c>
      <c r="E12" s="7">
        <f>C12*D12</f>
        <v>336.96</v>
      </c>
      <c r="F12" s="8">
        <f>E12/SUM($E$2:$E$12)</f>
        <v>0.0146150194133919</v>
      </c>
      <c r="G12" s="8">
        <f>SUMIF($E$2:$E$12,"&gt;="&amp;E12)/SUM($E$2:$E$12)</f>
        <v>1</v>
      </c>
      <c r="H12" t="str">
        <f>IF(G12&lt;=$L$3,"A",IF(G12&lt;=$L$4,"B","C"))</f>
        <v>C</v>
      </c>
      <c r="I12">
        <f>IF(H12="A",$M$3,IF(H12="B",$M$4,$M$5))</f>
        <v>4</v>
      </c>
    </row>
    <row r="13">
      <c r="A13" s="11" t="inlineStr">
        <is>
          <t>Total</t>
        </is>
      </c>
      <c r="E13" s="12">
        <f>SUM(E2:E12)</f>
        <v>23055.734</v>
      </c>
      <c r="I13" s="11">
        <f>SUM(I2:I12)</f>
        <v>260</v>
      </c>
    </row>
    <row r="14">
      <c r="A14" s="11" t="inlineStr">
        <is>
          <t>Counts a week, on average</t>
        </is>
      </c>
      <c r="I14" s="13">
        <f>I13/52</f>
        <v>5</v>
      </c>
    </row>
  </sheetData>
  <conditionalFormatting sqref="A2:I12">
    <cfRule type="expression" priority="1" dxfId="0">
      <formula>$H2="A"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0" customWidth="1" min="2" max="2"/>
  </cols>
  <sheetData>
    <row r="1">
      <c r="A1" s="3" t="inlineStr">
        <is>
          <t>Week of</t>
        </is>
      </c>
      <c r="B1" s="3" t="inlineStr">
        <is>
          <t>Count these</t>
        </is>
      </c>
    </row>
    <row r="2">
      <c r="A2" s="14" t="n">
        <v>46300</v>
      </c>
      <c r="B2" t="inlineStr">
        <is>
          <t>Taro paste, Bread flour, Butter, Coconut milk, Grated taro</t>
        </is>
      </c>
    </row>
    <row r="3">
      <c r="A3" s="14" t="n">
        <v>46307</v>
      </c>
      <c r="B3" t="inlineStr">
        <is>
          <t>Taro paste, Bread flour, Butter, Coconut milk, Sugar</t>
        </is>
      </c>
    </row>
    <row r="4">
      <c r="A4" s="14" t="n">
        <v>46314</v>
      </c>
      <c r="B4" t="inlineStr">
        <is>
          <t>Taro paste, Bread flour, Butter, Coconut milk, Instant yeast</t>
        </is>
      </c>
    </row>
    <row r="5">
      <c r="A5" s="14" t="n">
        <v>46321</v>
      </c>
      <c r="B5" t="inlineStr">
        <is>
          <t>Taro paste, Bread flour, Butter, Coconut milk, Labels</t>
        </is>
      </c>
    </row>
    <row r="6">
      <c r="A6" s="14" t="n">
        <v>46328</v>
      </c>
      <c r="B6" t="inlineStr">
        <is>
          <t>Taro paste, Bread flour, Butter, Coconut milk, Grated taro</t>
        </is>
      </c>
    </row>
    <row r="7">
      <c r="A7" s="14" t="n">
        <v>46335</v>
      </c>
      <c r="B7" t="inlineStr">
        <is>
          <t>Taro paste, Bread flour, Butter, Coconut milk, Sugar</t>
        </is>
      </c>
    </row>
    <row r="8">
      <c r="A8" s="14" t="n">
        <v>46342</v>
      </c>
      <c r="B8" t="inlineStr">
        <is>
          <t>Taro paste, Bread flour, Butter, Coconut milk, Instant yeast</t>
        </is>
      </c>
    </row>
    <row r="9">
      <c r="A9" s="14" t="n">
        <v>46349</v>
      </c>
      <c r="B9" t="inlineStr">
        <is>
          <t>Taro paste, Bread flour, Butter, Coconut milk, Brown sugar</t>
        </is>
      </c>
    </row>
    <row r="10">
      <c r="A10" s="14" t="n">
        <v>46356</v>
      </c>
      <c r="B10" t="inlineStr">
        <is>
          <t>Taro paste, Bread flour, Butter, Coconut milk, Grated taro</t>
        </is>
      </c>
    </row>
    <row r="11">
      <c r="A11" s="14" t="n">
        <v>46363</v>
      </c>
      <c r="B11" t="inlineStr">
        <is>
          <t>Taro paste, Bread flour, Butter, Coconut milk, Sugar</t>
        </is>
      </c>
    </row>
    <row r="12">
      <c r="A12" s="14" t="n">
        <v>46370</v>
      </c>
      <c r="B12" t="inlineStr">
        <is>
          <t>Taro paste, Bread flour, Butter, Coconut milk, Instant yeast</t>
        </is>
      </c>
    </row>
    <row r="13">
      <c r="A13" s="14" t="n">
        <v>46377</v>
      </c>
      <c r="B13" t="inlineStr">
        <is>
          <t>Taro paste, Bread flour, Butter, Coconut milk, Bread bags</t>
        </is>
      </c>
    </row>
    <row r="14">
      <c r="A14" s="14" t="n">
        <v>46384</v>
      </c>
      <c r="B14" t="inlineStr">
        <is>
          <t>Taro paste, Bread flour, Butter, Coconut milk, Grated taro, Kūlolo trays</t>
        </is>
      </c>
    </row>
    <row r="16">
      <c r="A16" s="10" t="inlineStr">
        <is>
          <t>A items every week; each B item about once a month; each C item once in the quarter. About five items a week.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7" customWidth="1" min="3" max="3"/>
    <col width="11" customWidth="1" min="4" max="4"/>
    <col width="9" customWidth="1" min="5" max="5"/>
    <col width="9" customWidth="1" min="6" max="6"/>
    <col width="10" customWidth="1" min="7" max="7"/>
    <col width="10" customWidth="1" min="8" max="8"/>
    <col width="10" customWidth="1" min="9" max="9"/>
    <col width="10" customWidth="1" min="10" max="10"/>
    <col width="11" customWidth="1" min="11" max="11"/>
    <col width="34" customWidth="1" min="12" max="12"/>
  </cols>
  <sheetData>
    <row r="1">
      <c r="A1" s="3" t="inlineStr">
        <is>
          <t>Date</t>
        </is>
      </c>
      <c r="B1" s="3" t="inlineStr">
        <is>
          <t>Item</t>
        </is>
      </c>
      <c r="C1" s="3" t="inlineStr">
        <is>
          <t>Class</t>
        </is>
      </c>
      <c r="D1" s="3" t="inlineStr">
        <is>
          <t>Location</t>
        </is>
      </c>
      <c r="E1" s="3" t="inlineStr">
        <is>
          <t>Count in</t>
        </is>
      </c>
      <c r="F1" s="3" t="inlineStr">
        <is>
          <t>Counted</t>
        </is>
      </c>
      <c r="G1" s="3" t="inlineStr">
        <is>
          <t>Counted by</t>
        </is>
      </c>
      <c r="H1" s="3" t="inlineStr">
        <is>
          <t>Expected</t>
        </is>
      </c>
      <c r="I1" s="3" t="inlineStr">
        <is>
          <t>Variance</t>
        </is>
      </c>
      <c r="J1" s="3" t="inlineStr">
        <is>
          <t>Unit cost</t>
        </is>
      </c>
      <c r="K1" s="3" t="inlineStr">
        <is>
          <t>Variance $</t>
        </is>
      </c>
      <c r="L1" s="3" t="inlineStr">
        <is>
          <t>What we found</t>
        </is>
      </c>
    </row>
    <row r="2">
      <c r="A2" s="15" t="n">
        <v>46291</v>
      </c>
      <c r="B2" t="inlineStr">
        <is>
          <t>Taro paste</t>
        </is>
      </c>
      <c r="C2" t="inlineStr">
        <is>
          <t>A</t>
        </is>
      </c>
      <c r="D2" t="inlineStr">
        <is>
          <t>Walk-in</t>
        </is>
      </c>
      <c r="E2" t="inlineStr">
        <is>
          <t>kg</t>
        </is>
      </c>
      <c r="F2" t="n">
        <v>24.9</v>
      </c>
      <c r="G2" t="inlineStr">
        <is>
          <t>AR</t>
        </is>
      </c>
      <c r="H2" t="n">
        <v>26.8</v>
      </c>
      <c r="I2" s="16">
        <f>IF(OR(F2="",H2=""),"",F2-H2)</f>
        <v>-1.9</v>
      </c>
      <c r="J2" s="6" t="n">
        <v>3.84</v>
      </c>
      <c r="K2" s="17">
        <f>IF(I2="","",I2*J2)</f>
        <v>-7.29600000000001</v>
      </c>
      <c r="L2" t="inlineStr">
        <is>
          <t>Recipe uses 7.5 kg a batch, not 7.2: weighed one</t>
        </is>
      </c>
    </row>
    <row r="3">
      <c r="A3" s="15" t="n">
        <v>46291</v>
      </c>
      <c r="B3" t="inlineStr">
        <is>
          <t>Bread flour</t>
        </is>
      </c>
      <c r="C3" t="inlineStr">
        <is>
          <t>A</t>
        </is>
      </c>
      <c r="D3" t="inlineStr">
        <is>
          <t>Dry store</t>
        </is>
      </c>
      <c r="E3" t="inlineStr">
        <is>
          <t>lb</t>
        </is>
      </c>
      <c r="F3" t="n">
        <v>91</v>
      </c>
      <c r="G3" t="inlineStr">
        <is>
          <t>AR</t>
        </is>
      </c>
      <c r="H3" t="n">
        <v>91.27</v>
      </c>
      <c r="I3" s="16">
        <f>IF(OR(F3="",H3=""),"",F3-H3)</f>
        <v>-0.269999999999996</v>
      </c>
      <c r="J3" s="6" t="n">
        <v>0.5</v>
      </c>
      <c r="K3" s="17">
        <f>IF(I3="","",I3*J3)</f>
        <v>-0.134999999999998</v>
      </c>
      <c r="L3" t="inlineStr"/>
    </row>
    <row r="4">
      <c r="A4" s="15" t="n">
        <v>46291</v>
      </c>
      <c r="B4" t="inlineStr">
        <is>
          <t>Butter</t>
        </is>
      </c>
      <c r="C4" t="inlineStr">
        <is>
          <t>A</t>
        </is>
      </c>
      <c r="D4" t="inlineStr">
        <is>
          <t>Walk-in</t>
        </is>
      </c>
      <c r="E4" t="inlineStr">
        <is>
          <t>lb</t>
        </is>
      </c>
      <c r="F4" t="n">
        <v>50</v>
      </c>
      <c r="G4" t="inlineStr">
        <is>
          <t>AR</t>
        </is>
      </c>
      <c r="H4" t="n">
        <v>51.45</v>
      </c>
      <c r="I4" s="16">
        <f>IF(OR(F4="",H4=""),"",F4-H4)</f>
        <v>-1.45</v>
      </c>
      <c r="J4" s="6" t="n">
        <v>4</v>
      </c>
      <c r="K4" s="17">
        <f>IF(I4="","",I4*J4)</f>
        <v>-5.80000000000001</v>
      </c>
      <c r="L4" t="inlineStr">
        <is>
          <t>Greased pans: add 0.25 lb to each batch</t>
        </is>
      </c>
    </row>
    <row r="5">
      <c r="A5" s="15" t="n">
        <v>46291</v>
      </c>
      <c r="B5" t="inlineStr">
        <is>
          <t>Coconut milk</t>
        </is>
      </c>
      <c r="C5" t="inlineStr">
        <is>
          <t>A</t>
        </is>
      </c>
      <c r="D5" t="inlineStr">
        <is>
          <t>Dry store</t>
        </is>
      </c>
      <c r="E5" t="inlineStr">
        <is>
          <t>can</t>
        </is>
      </c>
      <c r="F5" t="n">
        <v>60</v>
      </c>
      <c r="G5" t="inlineStr">
        <is>
          <t>AR</t>
        </is>
      </c>
      <c r="H5" t="n">
        <v>60</v>
      </c>
      <c r="I5" s="16">
        <f>IF(OR(F5="",H5=""),"",F5-H5)</f>
        <v>0</v>
      </c>
      <c r="J5" s="6" t="n">
        <v>2.25</v>
      </c>
      <c r="K5" s="17">
        <f>IF(I5="","",I5*J5)</f>
        <v>0</v>
      </c>
      <c r="L5" t="inlineStr"/>
    </row>
    <row r="6">
      <c r="A6" s="15" t="n">
        <v>46291</v>
      </c>
      <c r="B6" t="inlineStr">
        <is>
          <t>Grated taro</t>
        </is>
      </c>
      <c r="C6" t="inlineStr">
        <is>
          <t>B</t>
        </is>
      </c>
      <c r="D6" t="inlineStr">
        <is>
          <t>Walk-in</t>
        </is>
      </c>
      <c r="E6" t="inlineStr">
        <is>
          <t>kg</t>
        </is>
      </c>
      <c r="F6" t="n">
        <v>11.2</v>
      </c>
      <c r="G6" t="inlineStr">
        <is>
          <t>AR</t>
        </is>
      </c>
      <c r="H6" t="n">
        <v>11</v>
      </c>
      <c r="I6" s="16">
        <f>IF(OR(F6="",H6=""),"",F6-H6)</f>
        <v>0.199999999999999</v>
      </c>
      <c r="J6" s="6" t="n">
        <v>2.9</v>
      </c>
      <c r="K6" s="17">
        <f>IF(I6="","",I6*J6)</f>
        <v>0.579999999999998</v>
      </c>
      <c r="L6" t="inlineStr"/>
    </row>
    <row r="7">
      <c r="A7" s="15" t="n"/>
      <c r="I7" s="16" t="str">
        <f>IF(OR(F7="",H7=""),"",F7-H7)</f>
        <v/>
      </c>
      <c r="J7" s="6" t="n"/>
      <c r="K7" s="17" t="str">
        <f>IF(I7="","",I7*J7)</f>
        <v/>
      </c>
    </row>
    <row r="8">
      <c r="A8" s="15" t="n"/>
      <c r="I8" s="16" t="str">
        <f>IF(OR(F8="",H8=""),"",F8-H8)</f>
        <v/>
      </c>
      <c r="J8" s="6" t="n"/>
      <c r="K8" s="17" t="str">
        <f>IF(I8="","",I8*J8)</f>
        <v/>
      </c>
    </row>
    <row r="9">
      <c r="A9" s="15" t="n"/>
      <c r="I9" s="16" t="str">
        <f>IF(OR(F9="",H9=""),"",F9-H9)</f>
        <v/>
      </c>
      <c r="J9" s="6" t="n"/>
      <c r="K9" s="17" t="str">
        <f>IF(I9="","",I9*J9)</f>
        <v/>
      </c>
    </row>
    <row r="10">
      <c r="A10" s="15" t="n"/>
      <c r="I10" s="16" t="str">
        <f>IF(OR(F10="",H10=""),"",F10-H10)</f>
        <v/>
      </c>
      <c r="J10" s="6" t="n"/>
      <c r="K10" s="17" t="str">
        <f>IF(I10="","",I10*J10)</f>
        <v/>
      </c>
    </row>
    <row r="11">
      <c r="A11" s="15" t="n"/>
      <c r="I11" s="16" t="str">
        <f>IF(OR(F11="",H11=""),"",F11-H11)</f>
        <v/>
      </c>
      <c r="J11" s="6" t="n"/>
      <c r="K11" s="17" t="str">
        <f>IF(I11="","",I11*J11)</f>
        <v/>
      </c>
    </row>
    <row r="12">
      <c r="A12" s="15" t="n"/>
      <c r="I12" s="16" t="str">
        <f>IF(OR(F12="",H12=""),"",F12-H12)</f>
        <v/>
      </c>
      <c r="J12" s="6" t="n"/>
      <c r="K12" s="17" t="str">
        <f>IF(I12="","",I12*J12)</f>
        <v/>
      </c>
    </row>
    <row r="13">
      <c r="A13" s="15" t="n"/>
      <c r="I13" s="16" t="str">
        <f>IF(OR(F13="",H13=""),"",F13-H13)</f>
        <v/>
      </c>
      <c r="J13" s="6" t="n"/>
      <c r="K13" s="17" t="str">
        <f>IF(I13="","",I13*J13)</f>
        <v/>
      </c>
    </row>
    <row r="14">
      <c r="A14" s="15" t="n"/>
      <c r="I14" s="16" t="str">
        <f>IF(OR(F14="",H14=""),"",F14-H14)</f>
        <v/>
      </c>
      <c r="J14" s="6" t="n"/>
      <c r="K14" s="17" t="str">
        <f>IF(I14="","",I14*J14)</f>
        <v/>
      </c>
    </row>
    <row r="15">
      <c r="A15" s="15" t="n"/>
      <c r="I15" s="16" t="str">
        <f>IF(OR(F15="",H15=""),"",F15-H15)</f>
        <v/>
      </c>
      <c r="J15" s="6" t="n"/>
      <c r="K15" s="17" t="str">
        <f>IF(I15="","",I15*J15)</f>
        <v/>
      </c>
    </row>
    <row r="16">
      <c r="A16" s="15" t="n"/>
      <c r="I16" s="16" t="str">
        <f>IF(OR(F16="",H16=""),"",F16-H16)</f>
        <v/>
      </c>
      <c r="J16" s="6" t="n"/>
      <c r="K16" s="17" t="str">
        <f>IF(I16="","",I16*J16)</f>
        <v/>
      </c>
    </row>
    <row r="17">
      <c r="A17" s="15" t="n"/>
      <c r="I17" s="16" t="str">
        <f>IF(OR(F17="",H17=""),"",F17-H17)</f>
        <v/>
      </c>
      <c r="J17" s="6" t="n"/>
      <c r="K17" s="17" t="str">
        <f>IF(I17="","",I17*J17)</f>
        <v/>
      </c>
    </row>
    <row r="18">
      <c r="A18" s="15" t="n"/>
      <c r="I18" s="16" t="str">
        <f>IF(OR(F18="",H18=""),"",F18-H18)</f>
        <v/>
      </c>
      <c r="J18" s="6" t="n"/>
      <c r="K18" s="17" t="str">
        <f>IF(I18="","",I18*J18)</f>
        <v/>
      </c>
    </row>
    <row r="19">
      <c r="A19" s="15" t="n"/>
      <c r="I19" s="16" t="str">
        <f>IF(OR(F19="",H19=""),"",F19-H19)</f>
        <v/>
      </c>
      <c r="J19" s="6" t="n"/>
      <c r="K19" s="17" t="str">
        <f>IF(I19="","",I19*J19)</f>
        <v/>
      </c>
    </row>
    <row r="20">
      <c r="A20" s="15" t="n"/>
      <c r="I20" s="16" t="str">
        <f>IF(OR(F20="",H20=""),"",F20-H20)</f>
        <v/>
      </c>
      <c r="J20" s="6" t="n"/>
      <c r="K20" s="17" t="str">
        <f>IF(I20="","",I20*J20)</f>
        <v/>
      </c>
    </row>
    <row r="21">
      <c r="A21" s="15" t="n"/>
      <c r="I21" s="16" t="str">
        <f>IF(OR(F21="",H21=""),"",F21-H21)</f>
        <v/>
      </c>
      <c r="J21" s="6" t="n"/>
      <c r="K21" s="17" t="str">
        <f>IF(I21="","",I21*J21)</f>
        <v/>
      </c>
    </row>
    <row r="22">
      <c r="A22" s="15" t="n"/>
      <c r="I22" s="16" t="str">
        <f>IF(OR(F22="",H22=""),"",F22-H22)</f>
        <v/>
      </c>
      <c r="J22" s="6" t="n"/>
      <c r="K22" s="17" t="str">
        <f>IF(I22="","",I22*J22)</f>
        <v/>
      </c>
    </row>
    <row r="23">
      <c r="A23" s="15" t="n"/>
      <c r="I23" s="16" t="str">
        <f>IF(OR(F23="",H23=""),"",F23-H23)</f>
        <v/>
      </c>
      <c r="J23" s="6" t="n"/>
      <c r="K23" s="17" t="str">
        <f>IF(I23="","",I23*J23)</f>
        <v/>
      </c>
    </row>
    <row r="24">
      <c r="A24" s="15" t="n"/>
      <c r="I24" s="16" t="str">
        <f>IF(OR(F24="",H24=""),"",F24-H24)</f>
        <v/>
      </c>
      <c r="J24" s="6" t="n"/>
      <c r="K24" s="17" t="str">
        <f>IF(I24="","",I24*J24)</f>
        <v/>
      </c>
    </row>
    <row r="25">
      <c r="A25" s="15" t="n"/>
      <c r="I25" s="16" t="str">
        <f>IF(OR(F25="",H25=""),"",F25-H25)</f>
        <v/>
      </c>
      <c r="J25" s="6" t="n"/>
      <c r="K25" s="17" t="str">
        <f>IF(I25="","",I25*J25)</f>
        <v/>
      </c>
    </row>
    <row r="26">
      <c r="A26" s="15" t="n"/>
      <c r="I26" s="16" t="str">
        <f>IF(OR(F26="",H26=""),"",F26-H26)</f>
        <v/>
      </c>
      <c r="J26" s="6" t="n"/>
      <c r="K26" s="17" t="str">
        <f>IF(I26="","",I26*J26)</f>
        <v/>
      </c>
    </row>
    <row r="27">
      <c r="A27" s="15" t="n"/>
      <c r="I27" s="16" t="str">
        <f>IF(OR(F27="",H27=""),"",F27-H27)</f>
        <v/>
      </c>
      <c r="J27" s="6" t="n"/>
      <c r="K27" s="17" t="str">
        <f>IF(I27="","",I27*J27)</f>
        <v/>
      </c>
    </row>
    <row r="28">
      <c r="A28" s="15" t="n"/>
      <c r="I28" s="16" t="str">
        <f>IF(OR(F28="",H28=""),"",F28-H28)</f>
        <v/>
      </c>
      <c r="J28" s="6" t="n"/>
      <c r="K28" s="17" t="str">
        <f>IF(I28="","",I28*J28)</f>
        <v/>
      </c>
    </row>
    <row r="29">
      <c r="A29" s="15" t="n"/>
      <c r="I29" s="16" t="str">
        <f>IF(OR(F29="",H29=""),"",F29-H29)</f>
        <v/>
      </c>
      <c r="J29" s="6" t="n"/>
      <c r="K29" s="17" t="str">
        <f>IF(I29="","",I29*J29)</f>
        <v/>
      </c>
    </row>
    <row r="30">
      <c r="A30" s="15" t="n"/>
      <c r="I30" s="16" t="str">
        <f>IF(OR(F30="",H30=""),"",F30-H30)</f>
        <v/>
      </c>
      <c r="J30" s="6" t="n"/>
      <c r="K30" s="17" t="str">
        <f>IF(I30="","",I30*J30)</f>
        <v/>
      </c>
    </row>
    <row r="31">
      <c r="A31" s="15" t="n"/>
      <c r="I31" s="16" t="str">
        <f>IF(OR(F31="",H31=""),"",F31-H31)</f>
        <v/>
      </c>
      <c r="J31" s="6" t="n"/>
      <c r="K31" s="17" t="str">
        <f>IF(I31="","",I31*J31)</f>
        <v/>
      </c>
    </row>
    <row r="32">
      <c r="A32" s="15" t="n"/>
      <c r="I32" s="16" t="str">
        <f>IF(OR(F32="",H32=""),"",F32-H32)</f>
        <v/>
      </c>
      <c r="J32" s="6" t="n"/>
      <c r="K32" s="17" t="str">
        <f>IF(I32="","",I32*J32)</f>
        <v/>
      </c>
    </row>
    <row r="33">
      <c r="A33" s="15" t="n"/>
      <c r="I33" s="16" t="str">
        <f>IF(OR(F33="",H33=""),"",F33-H33)</f>
        <v/>
      </c>
      <c r="J33" s="6" t="n"/>
      <c r="K33" s="17" t="str">
        <f>IF(I33="","",I33*J33)</f>
        <v/>
      </c>
    </row>
    <row r="34">
      <c r="A34" s="15" t="n"/>
      <c r="I34" s="16" t="str">
        <f>IF(OR(F34="",H34=""),"",F34-H34)</f>
        <v/>
      </c>
      <c r="J34" s="6" t="n"/>
      <c r="K34" s="17" t="str">
        <f>IF(I34="","",I34*J34)</f>
        <v/>
      </c>
    </row>
    <row r="35">
      <c r="A35" s="15" t="n"/>
      <c r="I35" s="16" t="str">
        <f>IF(OR(F35="",H35=""),"",F35-H35)</f>
        <v/>
      </c>
      <c r="J35" s="6" t="n"/>
      <c r="K35" s="17" t="str">
        <f>IF(I35="","",I35*J35)</f>
        <v/>
      </c>
    </row>
    <row r="36">
      <c r="A36" s="15" t="n"/>
      <c r="I36" s="16" t="str">
        <f>IF(OR(F36="",H36=""),"",F36-H36)</f>
        <v/>
      </c>
      <c r="J36" s="6" t="n"/>
      <c r="K36" s="17" t="str">
        <f>IF(I36="","",I36*J36)</f>
        <v/>
      </c>
    </row>
    <row r="37">
      <c r="A37" s="15" t="n"/>
      <c r="I37" s="16" t="str">
        <f>IF(OR(F37="",H37=""),"",F37-H37)</f>
        <v/>
      </c>
      <c r="J37" s="6" t="n"/>
      <c r="K37" s="17" t="str">
        <f>IF(I37="","",I37*J37)</f>
        <v/>
      </c>
    </row>
    <row r="38">
      <c r="A38" s="15" t="n"/>
      <c r="I38" s="16" t="str">
        <f>IF(OR(F38="",H38=""),"",F38-H38)</f>
        <v/>
      </c>
      <c r="J38" s="6" t="n"/>
      <c r="K38" s="17" t="str">
        <f>IF(I38="","",I38*J38)</f>
        <v/>
      </c>
    </row>
    <row r="39">
      <c r="A39" s="15" t="n"/>
      <c r="I39" s="16" t="str">
        <f>IF(OR(F39="",H39=""),"",F39-H39)</f>
        <v/>
      </c>
      <c r="J39" s="6" t="n"/>
      <c r="K39" s="17" t="str">
        <f>IF(I39="","",I39*J39)</f>
        <v/>
      </c>
    </row>
    <row r="40">
      <c r="A40" s="15" t="n"/>
      <c r="I40" s="16" t="str">
        <f>IF(OR(F40="",H40=""),"",F40-H40)</f>
        <v/>
      </c>
      <c r="J40" s="6" t="n"/>
      <c r="K40" s="17" t="str">
        <f>IF(I40="","",I40*J40)</f>
        <v/>
      </c>
    </row>
    <row r="43">
      <c r="J43" s="11" t="inlineStr">
        <is>
          <t>Net</t>
        </is>
      </c>
      <c r="K43" s="17">
        <f>SUM(K2:K40)</f>
        <v>-12.651</v>
      </c>
    </row>
    <row r="44">
      <c r="J44" s="11" t="inlineStr">
        <is>
          <t>Ignoring sign</t>
        </is>
      </c>
      <c r="K44" s="18">
        <f>SUMIF(K2:K40,"&gt;0")-SUMIF(K2:K40,"&lt;0")</f>
        <v>13.811</v>
      </c>
    </row>
  </sheetData>
  <printOptions gridLines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