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Green" sheetId="2" state="visible" r:id="rId2"/>
    <sheet xmlns:r="http://schemas.openxmlformats.org/officeDocument/2006/relationships" name="Roast log" sheetId="3" state="visible" r:id="rId3"/>
    <sheet xmlns:r="http://schemas.openxmlformats.org/officeDocument/2006/relationships" name="Packaged" sheetId="4" state="visible" r:id="rId4"/>
  </sheets>
  <definedNames/>
  <calcPr calcId="124519" fullCalcOnLoad="1"/>
</workbook>
</file>

<file path=xl/styles.xml><?xml version="1.0" encoding="utf-8"?>
<styleSheet xmlns="http://schemas.openxmlformats.org/spreadsheetml/2006/main">
  <numFmts count="5">
    <numFmt numFmtId="164" formatCode="yyyy-mm-dd"/>
    <numFmt numFmtId="165" formatCode="mmm d, yyyy"/>
    <numFmt numFmtId="166" formatCode="$#,##0.00"/>
    <numFmt numFmtId="167" formatCode="0.0%"/>
    <numFmt numFmtId="168"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4">
    <xf numFmtId="0" fontId="0" fillId="0" borderId="0" pivotButton="0" quotePrefix="0" xfId="0"/>
    <xf numFmtId="0" fontId="4" fillId="0" borderId="0" pivotButton="0" quotePrefix="0" xfId="0"/>
    <xf numFmtId="0" fontId="0" fillId="0" borderId="0" applyAlignment="1" pivotButton="0" quotePrefix="0" xfId="0">
      <alignment vertical="top" wrapText="1"/>
    </xf>
    <xf numFmtId="0" fontId="1" fillId="2" borderId="0" applyAlignment="1" pivotButton="0" quotePrefix="0" xfId="0">
      <alignment vertical="center" wrapText="1"/>
    </xf>
    <xf numFmtId="0" fontId="1" fillId="0" borderId="0" pivotButton="0" quotePrefix="0" xfId="0"/>
    <xf numFmtId="165" fontId="0" fillId="0" borderId="0" pivotButton="0" quotePrefix="0" xfId="0"/>
    <xf numFmtId="166" fontId="0" fillId="0" borderId="0" pivotButton="0" quotePrefix="0" xfId="0"/>
    <xf numFmtId="0" fontId="3" fillId="0" borderId="0" pivotButton="0" quotePrefix="0" xfId="0"/>
    <xf numFmtId="0" fontId="2" fillId="0" borderId="0" pivotButton="0" quotePrefix="0" xfId="0"/>
    <xf numFmtId="166" fontId="2" fillId="0" borderId="0" pivotButton="0" quotePrefix="0" xfId="0"/>
    <xf numFmtId="167" fontId="0" fillId="0" borderId="0" pivotButton="0" quotePrefix="0" xfId="0"/>
    <xf numFmtId="167" fontId="2" fillId="0" borderId="0" pivotButton="0" quotePrefix="0" xfId="0"/>
    <xf numFmtId="168" fontId="0" fillId="0" borderId="0" pivotButton="0" quotePrefix="0" xfId="0"/>
    <xf numFmtId="168"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10" customWidth="1" min="1" max="1"/>
  </cols>
  <sheetData>
    <row r="1">
      <c r="A1" s="1" t="inlineStr">
        <is>
          <t>Coffee roaster inventory spreadsheet</t>
        </is>
      </c>
    </row>
    <row r="2">
      <c r="A2" s="2" t="inlineStr">
        <is>
          <t>From the article: https://www.tarostack.com/articles/coffee-roaster-inventory-spreadsheet</t>
        </is>
      </c>
    </row>
    <row r="3">
      <c r="A3" s="2" t="inlineStr"/>
    </row>
    <row r="4">
      <c r="A4" s="2" t="inlineStr">
        <is>
          <t>Green: one row per lot. kg roasted adds up the roast log for that lot; kg left and value are formulas. Record the WEIGHT received, not the bag count: bags are 60, 69 or 70 kg by origin, and 100 lb for Hawaiʻi.</t>
        </is>
      </c>
    </row>
    <row r="5">
      <c r="A5" s="2" t="inlineStr">
        <is>
          <t>Roast log: one row per batch, weighed in and out. Loss is a formula. Compare each batch with your benchmark for that roast level (about 10% very light to 25% very dark); a batch two or three points outside its usual range deserves a look.</t>
        </is>
      </c>
    </row>
    <row r="6">
      <c r="A6" s="2" t="inlineStr">
        <is>
          <t>Packaged: one row per product and size. Paste the week's sales by product from your shop or till into Sold. On hand and roasted used are formulas, and the block underneath reconciles the roasted bins.</t>
        </is>
      </c>
    </row>
    <row r="7">
      <c r="A7" s="2" t="inlineStr">
        <is>
          <t>The example is the article's week: 240 kg of green in, 204.5 kg roasted out (14.8% loss), 175.7 kg packed, 37.3 kg left in the bins, 199 kg of green on hand worth $1,410.60.</t>
        </is>
      </c>
    </row>
    <row r="8">
      <c r="A8" s="2" t="inlineStr"/>
    </row>
    <row r="9">
      <c r="A9" s="2" t="inlineStr">
        <is>
          <t>Free to use and change. Made by TaroStack, inventory and production software for small producers: https://www.tarostack.com</t>
        </is>
      </c>
    </row>
    <row r="10">
      <c r="A10" s="2" t="inlineStr">
        <is>
          <t>In TaroStack roasting and packing are recipes with yields, so a bag traces back to its green lot without a sheet.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12" customWidth="1" min="3" max="3"/>
    <col width="9" customWidth="1" min="4" max="4"/>
    <col width="7" customWidth="1" min="5" max="5"/>
    <col width="11" customWidth="1" min="6" max="6"/>
    <col width="11" customWidth="1" min="7" max="7"/>
    <col width="9" customWidth="1" min="8" max="8"/>
    <col width="11" customWidth="1" min="9" max="9"/>
    <col width="12" customWidth="1" min="10" max="10"/>
    <col width="60" customWidth="1" min="12" max="12"/>
  </cols>
  <sheetData>
    <row r="1">
      <c r="A1" s="3" t="inlineStr">
        <is>
          <t>Lot</t>
        </is>
      </c>
      <c r="B1" s="3" t="inlineStr">
        <is>
          <t>Origin</t>
        </is>
      </c>
      <c r="C1" s="3" t="inlineStr">
        <is>
          <t>Received</t>
        </is>
      </c>
      <c r="D1" s="3" t="inlineStr">
        <is>
          <t>Bag (kg)</t>
        </is>
      </c>
      <c r="E1" s="3" t="inlineStr">
        <is>
          <t>Bags</t>
        </is>
      </c>
      <c r="F1" s="3" t="inlineStr">
        <is>
          <t>kg received</t>
        </is>
      </c>
      <c r="G1" s="3" t="inlineStr">
        <is>
          <t>kg roasted</t>
        </is>
      </c>
      <c r="H1" s="3" t="inlineStr">
        <is>
          <t>kg left</t>
        </is>
      </c>
      <c r="I1" s="3" t="inlineStr">
        <is>
          <t>Cost per kg</t>
        </is>
      </c>
      <c r="J1" s="3" t="inlineStr">
        <is>
          <t>Value left</t>
        </is>
      </c>
      <c r="L1" s="4" t="inlineStr">
        <is>
          <t>Bag weights by origin (Mill City Roasters cheat sheet, read Sep 2026)</t>
        </is>
      </c>
    </row>
    <row r="2">
      <c r="A2" t="inlineStr">
        <is>
          <t>G-0831-ET</t>
        </is>
      </c>
      <c r="B2" t="inlineStr">
        <is>
          <t>Ethiopia, washed</t>
        </is>
      </c>
      <c r="C2" s="5" t="n">
        <v>46265</v>
      </c>
      <c r="D2" t="n">
        <v>60</v>
      </c>
      <c r="E2" t="n">
        <v>1</v>
      </c>
      <c r="F2">
        <f>D2*E2</f>
        <v/>
      </c>
      <c r="G2">
        <f>SUMIF('Roast log'!C:C,A2,'Roast log'!D:D)</f>
        <v/>
      </c>
      <c r="H2">
        <f>F2-G2</f>
        <v/>
      </c>
      <c r="I2" s="6" t="n">
        <v>9.199999999999999</v>
      </c>
      <c r="J2" s="6">
        <f>H2*I2</f>
        <v/>
      </c>
      <c r="L2" s="7" t="inlineStr">
        <is>
          <t>Brazil, Ethiopia, Kenya, Indonesia, Vietnam: 60 kg (132 lb)</t>
        </is>
      </c>
    </row>
    <row r="3">
      <c r="A3" t="inlineStr">
        <is>
          <t>G-0907-BR</t>
        </is>
      </c>
      <c r="B3" t="inlineStr">
        <is>
          <t>Brazil, natural</t>
        </is>
      </c>
      <c r="C3" s="5" t="n">
        <v>46272</v>
      </c>
      <c r="D3" t="n">
        <v>60</v>
      </c>
      <c r="E3" t="n">
        <v>2</v>
      </c>
      <c r="F3">
        <f>D3*E3</f>
        <v/>
      </c>
      <c r="G3">
        <f>SUMIF('Roast log'!C:C,A3,'Roast log'!D:D)</f>
        <v/>
      </c>
      <c r="H3">
        <f>F3-G3</f>
        <v/>
      </c>
      <c r="I3" s="6" t="n">
        <v>6.1</v>
      </c>
      <c r="J3" s="6">
        <f>H3*I3</f>
        <v/>
      </c>
      <c r="L3" s="7" t="inlineStr">
        <is>
          <t>Guatemala, Mexico, Peru: 69 kg (152 lb)</t>
        </is>
      </c>
    </row>
    <row r="4">
      <c r="A4" t="inlineStr">
        <is>
          <t>G-0914-GT</t>
        </is>
      </c>
      <c r="B4" t="inlineStr">
        <is>
          <t>Guatemala</t>
        </is>
      </c>
      <c r="C4" s="5" t="n">
        <v>46279</v>
      </c>
      <c r="D4" t="n">
        <v>69</v>
      </c>
      <c r="E4" t="n">
        <v>1</v>
      </c>
      <c r="F4">
        <f>D4*E4</f>
        <v/>
      </c>
      <c r="G4">
        <f>SUMIF('Roast log'!C:C,A4,'Roast log'!D:D)</f>
        <v/>
      </c>
      <c r="H4">
        <f>F4-G4</f>
        <v/>
      </c>
      <c r="I4" s="6" t="n">
        <v>7.8</v>
      </c>
      <c r="J4" s="6">
        <f>H4*I4</f>
        <v/>
      </c>
      <c r="L4" s="7" t="inlineStr">
        <is>
          <t>Colombia: 70 kg (154 lb)</t>
        </is>
      </c>
    </row>
    <row r="5">
      <c r="A5" t="inlineStr">
        <is>
          <t>G-0914-CO</t>
        </is>
      </c>
      <c r="B5" t="inlineStr">
        <is>
          <t>Colombia</t>
        </is>
      </c>
      <c r="C5" s="5" t="n">
        <v>46279</v>
      </c>
      <c r="D5" t="n">
        <v>70</v>
      </c>
      <c r="E5" t="n">
        <v>1</v>
      </c>
      <c r="F5">
        <f>D5*E5</f>
        <v/>
      </c>
      <c r="G5">
        <f>SUMIF('Roast log'!C:C,A5,'Roast log'!D:D)</f>
        <v/>
      </c>
      <c r="H5">
        <f>F5-G5</f>
        <v/>
      </c>
      <c r="I5" s="6" t="n">
        <v>8.4</v>
      </c>
      <c r="J5" s="6">
        <f>H5*I5</f>
        <v/>
      </c>
      <c r="L5" s="7" t="inlineStr">
        <is>
          <t>Hawaiʻi, Puerto Rico: 100 lb (45.4 kg)</t>
        </is>
      </c>
    </row>
    <row r="6">
      <c r="A6" t="inlineStr">
        <is>
          <t>G-0918-BR</t>
        </is>
      </c>
      <c r="B6" t="inlineStr">
        <is>
          <t>Brazil, natural</t>
        </is>
      </c>
      <c r="C6" s="5" t="n">
        <v>46283</v>
      </c>
      <c r="D6" t="n">
        <v>60</v>
      </c>
      <c r="E6" t="n">
        <v>2</v>
      </c>
      <c r="F6">
        <f>D6*E6</f>
        <v/>
      </c>
      <c r="G6">
        <f>SUMIF('Roast log'!C:C,A6,'Roast log'!D:D)</f>
        <v/>
      </c>
      <c r="H6">
        <f>F6-G6</f>
        <v/>
      </c>
      <c r="I6" s="6" t="n">
        <v>6.25</v>
      </c>
      <c r="J6" s="6">
        <f>H6*I6</f>
        <v/>
      </c>
      <c r="L6" s="7" t="inlineStr">
        <is>
          <t>India: 50 to 60 kg</t>
        </is>
      </c>
    </row>
    <row r="7">
      <c r="A7" s="8" t="inlineStr">
        <is>
          <t>Total</t>
        </is>
      </c>
      <c r="H7" s="8">
        <f>SUM(H2:H200)</f>
        <v/>
      </c>
      <c r="J7" s="9">
        <f>SUM(J2:J200)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12" customWidth="1" min="1" max="1"/>
    <col width="11" customWidth="1" min="2" max="2"/>
    <col width="12" customWidth="1" min="3" max="3"/>
    <col width="13" customWidth="1" min="4" max="4"/>
    <col width="15" customWidth="1" min="5" max="5"/>
    <col width="8" customWidth="1" min="6" max="6"/>
    <col width="12" customWidth="1" min="7" max="7"/>
  </cols>
  <sheetData>
    <row r="1">
      <c r="A1" s="3" t="inlineStr">
        <is>
          <t>Date</t>
        </is>
      </c>
      <c r="B1" s="3" t="inlineStr">
        <is>
          <t>Batch</t>
        </is>
      </c>
      <c r="C1" s="3" t="inlineStr">
        <is>
          <t>Green lot</t>
        </is>
      </c>
      <c r="D1" s="3" t="inlineStr">
        <is>
          <t>Green in (kg)</t>
        </is>
      </c>
      <c r="E1" s="3" t="inlineStr">
        <is>
          <t>Roasted out (kg)</t>
        </is>
      </c>
      <c r="F1" s="3" t="inlineStr">
        <is>
          <t>Loss</t>
        </is>
      </c>
      <c r="G1" s="3" t="inlineStr">
        <is>
          <t>Roast</t>
        </is>
      </c>
    </row>
    <row r="2">
      <c r="A2" s="5" t="n">
        <v>46279</v>
      </c>
      <c r="B2" t="inlineStr">
        <is>
          <t>R-0914-1</t>
        </is>
      </c>
      <c r="C2" t="inlineStr">
        <is>
          <t>G-0907-BR</t>
        </is>
      </c>
      <c r="D2" t="n">
        <v>12</v>
      </c>
      <c r="E2" t="n">
        <v>10.2</v>
      </c>
      <c r="F2" s="10">
        <f>1-E2/D2</f>
        <v/>
      </c>
      <c r="G2" t="inlineStr">
        <is>
          <t>medium</t>
        </is>
      </c>
    </row>
    <row r="3">
      <c r="A3" s="5" t="n">
        <v>46279</v>
      </c>
      <c r="B3" t="inlineStr">
        <is>
          <t>R-0914-2</t>
        </is>
      </c>
      <c r="C3" t="inlineStr">
        <is>
          <t>G-0907-BR</t>
        </is>
      </c>
      <c r="D3" t="n">
        <v>12</v>
      </c>
      <c r="E3" t="n">
        <v>10.1</v>
      </c>
      <c r="F3" s="10">
        <f>1-E3/D3</f>
        <v/>
      </c>
      <c r="G3" t="inlineStr">
        <is>
          <t>medium</t>
        </is>
      </c>
    </row>
    <row r="4">
      <c r="A4" s="5" t="n">
        <v>46279</v>
      </c>
      <c r="B4" t="inlineStr">
        <is>
          <t>R-0914-3</t>
        </is>
      </c>
      <c r="C4" t="inlineStr">
        <is>
          <t>G-0907-BR</t>
        </is>
      </c>
      <c r="D4" t="n">
        <v>12</v>
      </c>
      <c r="E4" t="n">
        <v>10.2</v>
      </c>
      <c r="F4" s="10">
        <f>1-E4/D4</f>
        <v/>
      </c>
      <c r="G4" t="inlineStr">
        <is>
          <t>medium</t>
        </is>
      </c>
    </row>
    <row r="5">
      <c r="A5" s="5" t="n">
        <v>46279</v>
      </c>
      <c r="B5" t="inlineStr">
        <is>
          <t>R-0914-4</t>
        </is>
      </c>
      <c r="C5" t="inlineStr">
        <is>
          <t>G-0907-BR</t>
        </is>
      </c>
      <c r="D5" t="n">
        <v>12</v>
      </c>
      <c r="E5" t="n">
        <v>10.3</v>
      </c>
      <c r="F5" s="10">
        <f>1-E5/D5</f>
        <v/>
      </c>
      <c r="G5" t="inlineStr">
        <is>
          <t>medium</t>
        </is>
      </c>
    </row>
    <row r="6">
      <c r="A6" s="5" t="n">
        <v>46280</v>
      </c>
      <c r="B6" t="inlineStr">
        <is>
          <t>R-0915-1</t>
        </is>
      </c>
      <c r="C6" t="inlineStr">
        <is>
          <t>G-0831-ET</t>
        </is>
      </c>
      <c r="D6" t="n">
        <v>12</v>
      </c>
      <c r="E6" t="n">
        <v>10.5</v>
      </c>
      <c r="F6" s="10">
        <f>1-E6/D6</f>
        <v/>
      </c>
      <c r="G6" t="inlineStr">
        <is>
          <t>light</t>
        </is>
      </c>
    </row>
    <row r="7">
      <c r="A7" s="5" t="n">
        <v>46280</v>
      </c>
      <c r="B7" t="inlineStr">
        <is>
          <t>R-0915-2</t>
        </is>
      </c>
      <c r="C7" t="inlineStr">
        <is>
          <t>G-0831-ET</t>
        </is>
      </c>
      <c r="D7" t="n">
        <v>12</v>
      </c>
      <c r="E7" t="n">
        <v>10.4</v>
      </c>
      <c r="F7" s="10">
        <f>1-E7/D7</f>
        <v/>
      </c>
      <c r="G7" t="inlineStr">
        <is>
          <t>light</t>
        </is>
      </c>
    </row>
    <row r="8">
      <c r="A8" s="5" t="n">
        <v>46280</v>
      </c>
      <c r="B8" t="inlineStr">
        <is>
          <t>R-0915-3</t>
        </is>
      </c>
      <c r="C8" t="inlineStr">
        <is>
          <t>G-0831-ET</t>
        </is>
      </c>
      <c r="D8" t="n">
        <v>12</v>
      </c>
      <c r="E8" t="n">
        <v>10.5</v>
      </c>
      <c r="F8" s="10">
        <f>1-E8/D8</f>
        <v/>
      </c>
      <c r="G8" t="inlineStr">
        <is>
          <t>light</t>
        </is>
      </c>
    </row>
    <row r="9">
      <c r="A9" s="5" t="n">
        <v>46280</v>
      </c>
      <c r="B9" t="inlineStr">
        <is>
          <t>R-0915-4</t>
        </is>
      </c>
      <c r="C9" t="inlineStr">
        <is>
          <t>G-0831-ET</t>
        </is>
      </c>
      <c r="D9" t="n">
        <v>12</v>
      </c>
      <c r="E9" t="n">
        <v>10.6</v>
      </c>
      <c r="F9" s="10">
        <f>1-E9/D9</f>
        <v/>
      </c>
      <c r="G9" t="inlineStr">
        <is>
          <t>light</t>
        </is>
      </c>
    </row>
    <row r="10">
      <c r="A10" s="5" t="n">
        <v>46281</v>
      </c>
      <c r="B10" t="inlineStr">
        <is>
          <t>R-0916-1</t>
        </is>
      </c>
      <c r="C10" t="inlineStr">
        <is>
          <t>G-0914-GT</t>
        </is>
      </c>
      <c r="D10" t="n">
        <v>12</v>
      </c>
      <c r="E10" t="n">
        <v>10.3</v>
      </c>
      <c r="F10" s="10">
        <f>1-E10/D10</f>
        <v/>
      </c>
      <c r="G10" t="inlineStr">
        <is>
          <t>medium</t>
        </is>
      </c>
    </row>
    <row r="11">
      <c r="A11" s="5" t="n">
        <v>46281</v>
      </c>
      <c r="B11" t="inlineStr">
        <is>
          <t>R-0916-2</t>
        </is>
      </c>
      <c r="C11" t="inlineStr">
        <is>
          <t>G-0914-GT</t>
        </is>
      </c>
      <c r="D11" t="n">
        <v>12</v>
      </c>
      <c r="E11" t="n">
        <v>10.2</v>
      </c>
      <c r="F11" s="10">
        <f>1-E11/D11</f>
        <v/>
      </c>
      <c r="G11" t="inlineStr">
        <is>
          <t>medium</t>
        </is>
      </c>
    </row>
    <row r="12">
      <c r="A12" s="5" t="n">
        <v>46281</v>
      </c>
      <c r="B12" t="inlineStr">
        <is>
          <t>R-0916-3</t>
        </is>
      </c>
      <c r="C12" t="inlineStr">
        <is>
          <t>G-0907-BR</t>
        </is>
      </c>
      <c r="D12" t="n">
        <v>12</v>
      </c>
      <c r="E12" t="n">
        <v>10.1</v>
      </c>
      <c r="F12" s="10">
        <f>1-E12/D12</f>
        <v/>
      </c>
      <c r="G12" t="inlineStr">
        <is>
          <t>medium</t>
        </is>
      </c>
    </row>
    <row r="13">
      <c r="A13" s="5" t="n">
        <v>46281</v>
      </c>
      <c r="B13" t="inlineStr">
        <is>
          <t>R-0916-4</t>
        </is>
      </c>
      <c r="C13" t="inlineStr">
        <is>
          <t>G-0907-BR</t>
        </is>
      </c>
      <c r="D13" t="n">
        <v>12</v>
      </c>
      <c r="E13" t="n">
        <v>10.2</v>
      </c>
      <c r="F13" s="10">
        <f>1-E13/D13</f>
        <v/>
      </c>
      <c r="G13" t="inlineStr">
        <is>
          <t>medium</t>
        </is>
      </c>
    </row>
    <row r="14">
      <c r="A14" s="5" t="n">
        <v>46282</v>
      </c>
      <c r="B14" t="inlineStr">
        <is>
          <t>R-0917-1</t>
        </is>
      </c>
      <c r="C14" t="inlineStr">
        <is>
          <t>G-0907-BR</t>
        </is>
      </c>
      <c r="D14" t="n">
        <v>12</v>
      </c>
      <c r="E14" t="n">
        <v>10.2</v>
      </c>
      <c r="F14" s="10">
        <f>1-E14/D14</f>
        <v/>
      </c>
      <c r="G14" t="inlineStr">
        <is>
          <t>medium</t>
        </is>
      </c>
    </row>
    <row r="15">
      <c r="A15" s="5" t="n">
        <v>46282</v>
      </c>
      <c r="B15" t="inlineStr">
        <is>
          <t>R-0917-2</t>
        </is>
      </c>
      <c r="C15" t="inlineStr">
        <is>
          <t>G-0907-BR</t>
        </is>
      </c>
      <c r="D15" t="n">
        <v>12</v>
      </c>
      <c r="E15" t="n">
        <v>10</v>
      </c>
      <c r="F15" s="10">
        <f>1-E15/D15</f>
        <v/>
      </c>
      <c r="G15" t="inlineStr">
        <is>
          <t>medium</t>
        </is>
      </c>
    </row>
    <row r="16">
      <c r="A16" s="5" t="n">
        <v>46282</v>
      </c>
      <c r="B16" t="inlineStr">
        <is>
          <t>R-0917-3</t>
        </is>
      </c>
      <c r="C16" t="inlineStr">
        <is>
          <t>G-0914-GT</t>
        </is>
      </c>
      <c r="D16" t="n">
        <v>12</v>
      </c>
      <c r="E16" t="n">
        <v>10.3</v>
      </c>
      <c r="F16" s="10">
        <f>1-E16/D16</f>
        <v/>
      </c>
      <c r="G16" t="inlineStr">
        <is>
          <t>medium</t>
        </is>
      </c>
    </row>
    <row r="17">
      <c r="A17" s="5" t="n">
        <v>46282</v>
      </c>
      <c r="B17" t="inlineStr">
        <is>
          <t>R-0917-4</t>
        </is>
      </c>
      <c r="C17" t="inlineStr">
        <is>
          <t>G-0914-GT</t>
        </is>
      </c>
      <c r="D17" t="n">
        <v>12</v>
      </c>
      <c r="E17" t="n">
        <v>10.2</v>
      </c>
      <c r="F17" s="10">
        <f>1-E17/D17</f>
        <v/>
      </c>
      <c r="G17" t="inlineStr">
        <is>
          <t>medium</t>
        </is>
      </c>
    </row>
    <row r="18">
      <c r="A18" s="5" t="n">
        <v>46283</v>
      </c>
      <c r="B18" t="inlineStr">
        <is>
          <t>R-0918-1</t>
        </is>
      </c>
      <c r="C18" t="inlineStr">
        <is>
          <t>G-0907-BR</t>
        </is>
      </c>
      <c r="D18" t="n">
        <v>12</v>
      </c>
      <c r="E18" t="n">
        <v>10.1</v>
      </c>
      <c r="F18" s="10">
        <f>1-E18/D18</f>
        <v/>
      </c>
      <c r="G18" t="inlineStr">
        <is>
          <t>medium</t>
        </is>
      </c>
    </row>
    <row r="19">
      <c r="A19" s="5" t="n">
        <v>46283</v>
      </c>
      <c r="B19" t="inlineStr">
        <is>
          <t>R-0918-2</t>
        </is>
      </c>
      <c r="C19" t="inlineStr">
        <is>
          <t>G-0907-BR</t>
        </is>
      </c>
      <c r="D19" t="n">
        <v>12</v>
      </c>
      <c r="E19" t="n">
        <v>10.2</v>
      </c>
      <c r="F19" s="10">
        <f>1-E19/D19</f>
        <v/>
      </c>
      <c r="G19" t="inlineStr">
        <is>
          <t>medium</t>
        </is>
      </c>
    </row>
    <row r="20">
      <c r="A20" s="5" t="n">
        <v>46283</v>
      </c>
      <c r="B20" t="inlineStr">
        <is>
          <t>R-0918-3</t>
        </is>
      </c>
      <c r="C20" t="inlineStr">
        <is>
          <t>G-0914-CO</t>
        </is>
      </c>
      <c r="D20" t="n">
        <v>12</v>
      </c>
      <c r="E20" t="n">
        <v>9.9</v>
      </c>
      <c r="F20" s="10">
        <f>1-E20/D20</f>
        <v/>
      </c>
      <c r="G20" t="inlineStr">
        <is>
          <t>medium-dark</t>
        </is>
      </c>
    </row>
    <row r="21">
      <c r="A21" s="5" t="n">
        <v>46283</v>
      </c>
      <c r="B21" t="inlineStr">
        <is>
          <t>R-0918-4</t>
        </is>
      </c>
      <c r="C21" t="inlineStr">
        <is>
          <t>G-0914-CO</t>
        </is>
      </c>
      <c r="D21" t="n">
        <v>12</v>
      </c>
      <c r="E21" t="n">
        <v>10</v>
      </c>
      <c r="F21" s="10">
        <f>1-E21/D21</f>
        <v/>
      </c>
      <c r="G21" t="inlineStr">
        <is>
          <t>medium-dark</t>
        </is>
      </c>
    </row>
    <row r="22">
      <c r="A22" s="8" t="inlineStr">
        <is>
          <t>Week</t>
        </is>
      </c>
      <c r="D22" s="8">
        <f>SUM(D2:D200)</f>
        <v/>
      </c>
      <c r="E22" s="8">
        <f>SUM(E2:E200)</f>
        <v/>
      </c>
      <c r="F22" s="11">
        <f>1-E22/D22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6"/>
  <sheetViews>
    <sheetView workbookViewId="0">
      <pane ySplit="1" topLeftCell="A2" activePane="bottomLeft" state="frozen"/>
      <selection pane="bottomLeft" activeCell="A1" sqref="A1"/>
    </sheetView>
  </sheetViews>
  <sheetFormatPr baseColWidth="8" defaultRowHeight="15"/>
  <cols>
    <col width="14" customWidth="1" min="1" max="1"/>
    <col width="8" customWidth="1" min="2" max="2"/>
    <col width="10" customWidth="1" min="3" max="3"/>
    <col width="9" customWidth="1" min="4" max="4"/>
    <col width="9" customWidth="1" min="5" max="5"/>
    <col width="8" customWidth="1" min="6" max="6"/>
    <col width="9" customWidth="1" min="7" max="7"/>
    <col width="16" customWidth="1" min="8" max="8"/>
  </cols>
  <sheetData>
    <row r="1">
      <c r="A1" s="3" t="inlineStr">
        <is>
          <t>Product</t>
        </is>
      </c>
      <c r="B1" s="3" t="inlineStr">
        <is>
          <t>Size</t>
        </is>
      </c>
      <c r="C1" s="3" t="inlineStr">
        <is>
          <t>g per bag</t>
        </is>
      </c>
      <c r="D1" s="3" t="inlineStr">
        <is>
          <t>Opening</t>
        </is>
      </c>
      <c r="E1" s="3" t="inlineStr">
        <is>
          <t>Packed</t>
        </is>
      </c>
      <c r="F1" s="3" t="inlineStr">
        <is>
          <t>Sold</t>
        </is>
      </c>
      <c r="G1" s="3" t="inlineStr">
        <is>
          <t>On hand</t>
        </is>
      </c>
      <c r="H1" s="3" t="inlineStr">
        <is>
          <t>Roasted used (kg)</t>
        </is>
      </c>
    </row>
    <row r="2">
      <c r="A2" t="inlineStr">
        <is>
          <t>Brazil</t>
        </is>
      </c>
      <c r="B2" t="inlineStr">
        <is>
          <t>12 oz</t>
        </is>
      </c>
      <c r="C2" t="n">
        <v>340</v>
      </c>
      <c r="D2" t="n">
        <v>40</v>
      </c>
      <c r="E2" t="n">
        <v>150</v>
      </c>
      <c r="F2" t="n">
        <v>162</v>
      </c>
      <c r="G2">
        <f>D2+E2-F2</f>
        <v/>
      </c>
      <c r="H2" s="12">
        <f>E2*C2/1000</f>
        <v/>
      </c>
    </row>
    <row r="3">
      <c r="A3" t="inlineStr">
        <is>
          <t>Ethiopia</t>
        </is>
      </c>
      <c r="B3" t="inlineStr">
        <is>
          <t>12 oz</t>
        </is>
      </c>
      <c r="C3" t="n">
        <v>340</v>
      </c>
      <c r="D3" t="n">
        <v>22</v>
      </c>
      <c r="E3" t="n">
        <v>90</v>
      </c>
      <c r="F3" t="n">
        <v>84</v>
      </c>
      <c r="G3">
        <f>D3+E3-F3</f>
        <v/>
      </c>
      <c r="H3" s="12">
        <f>E3*C3/1000</f>
        <v/>
      </c>
    </row>
    <row r="4">
      <c r="A4" t="inlineStr">
        <is>
          <t>Guatemala</t>
        </is>
      </c>
      <c r="B4" t="inlineStr">
        <is>
          <t>12 oz</t>
        </is>
      </c>
      <c r="C4" t="n">
        <v>340</v>
      </c>
      <c r="D4" t="n">
        <v>15</v>
      </c>
      <c r="E4" t="n">
        <v>60</v>
      </c>
      <c r="F4" t="n">
        <v>55</v>
      </c>
      <c r="G4">
        <f>D4+E4-F4</f>
        <v/>
      </c>
      <c r="H4" s="12">
        <f>E4*C4/1000</f>
        <v/>
      </c>
    </row>
    <row r="5">
      <c r="A5" t="inlineStr">
        <is>
          <t>Colombia</t>
        </is>
      </c>
      <c r="B5" t="inlineStr">
        <is>
          <t>12 oz</t>
        </is>
      </c>
      <c r="C5" t="n">
        <v>340</v>
      </c>
      <c r="D5" t="n">
        <v>0</v>
      </c>
      <c r="E5" t="n">
        <v>30</v>
      </c>
      <c r="F5" t="n">
        <v>18</v>
      </c>
      <c r="G5">
        <f>D5+E5-F5</f>
        <v/>
      </c>
      <c r="H5" s="12">
        <f>E5*C5/1000</f>
        <v/>
      </c>
    </row>
    <row r="6">
      <c r="A6" t="inlineStr">
        <is>
          <t>Brazil</t>
        </is>
      </c>
      <c r="B6" t="inlineStr">
        <is>
          <t>5 lb</t>
        </is>
      </c>
      <c r="C6" t="n">
        <v>2268</v>
      </c>
      <c r="D6" t="n">
        <v>6</v>
      </c>
      <c r="E6" t="n">
        <v>20</v>
      </c>
      <c r="F6" t="n">
        <v>21</v>
      </c>
      <c r="G6">
        <f>D6+E6-F6</f>
        <v/>
      </c>
      <c r="H6" s="12">
        <f>E6*C6/1000</f>
        <v/>
      </c>
    </row>
    <row r="7">
      <c r="A7" t="inlineStr">
        <is>
          <t>Guatemala</t>
        </is>
      </c>
      <c r="B7" t="inlineStr">
        <is>
          <t>5 lb</t>
        </is>
      </c>
      <c r="C7" t="n">
        <v>2268</v>
      </c>
      <c r="D7" t="n">
        <v>3</v>
      </c>
      <c r="E7" t="n">
        <v>8</v>
      </c>
      <c r="F7" t="n">
        <v>9</v>
      </c>
      <c r="G7">
        <f>D7+E7-F7</f>
        <v/>
      </c>
      <c r="H7" s="12">
        <f>E7*C7/1000</f>
        <v/>
      </c>
    </row>
    <row r="8">
      <c r="A8" s="8" t="inlineStr">
        <is>
          <t>Total</t>
        </is>
      </c>
      <c r="H8" s="13">
        <f>SUM(H2:H200)</f>
        <v/>
      </c>
    </row>
    <row r="10">
      <c r="A10" s="4" t="inlineStr">
        <is>
          <t>Roasted bins, this week</t>
        </is>
      </c>
    </row>
    <row r="11">
      <c r="A11" t="inlineStr">
        <is>
          <t>Roasted on hand, start of week</t>
        </is>
      </c>
      <c r="B11" s="12" t="n">
        <v>10</v>
      </c>
    </row>
    <row r="12">
      <c r="A12" t="inlineStr">
        <is>
          <t>Roasted this week (roast log)</t>
        </is>
      </c>
      <c r="B12" s="12">
        <f>'Roast log'!E22</f>
        <v/>
      </c>
    </row>
    <row r="13">
      <c r="A13" t="inlineStr">
        <is>
          <t>Packed this week (above)</t>
        </is>
      </c>
      <c r="B13" s="12">
        <f>H8</f>
        <v/>
      </c>
    </row>
    <row r="14">
      <c r="A14" t="inlineStr">
        <is>
          <t>Cupping and samples</t>
        </is>
      </c>
      <c r="B14" s="12" t="n">
        <v>1.5</v>
      </c>
    </row>
    <row r="15">
      <c r="A15" s="8" t="inlineStr">
        <is>
          <t>Roasted on hand, end of week</t>
        </is>
      </c>
      <c r="B15" s="13">
        <f>B11+B12-B13-B14</f>
        <v/>
      </c>
    </row>
    <row r="16">
      <c r="A16" s="7" t="inlineStr">
        <is>
          <t>Weigh the bins on Saturday. If they disagree with the last line, a batch, a bag count or the samples went unrecorded.</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2026-09-23T22:02:12Z</dcterms:created>
  <dcterms:modified xmlns:dcterms="http://purl.org/dc/terms/" xmlns:xsi="http://www.w3.org/2001/XMLSchema-instance" xsi:type="dcterms:W3CDTF">2026-09-23T22:02:12Z</dcterms:modified>
</cp:coreProperties>
</file>