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Buffet, per guest</t>
        </is>
      </c>
      <c r="B2" s="2" t="n">
        <v>28</v>
      </c>
      <c r="C2" s="2" t="n">
        <v>11.5</v>
      </c>
      <c r="D2" s="2">
        <f>IF(OR(B2="",C2=""),"",B2-C2)</f>
        <v>16.5</v>
      </c>
      <c r="E2" s="3">
        <f>IF(OR(D2="",N(B2)=0),"",D2/B2)</f>
        <v>0.589285714285714</v>
      </c>
      <c r="F2" t="n">
        <v>800</v>
      </c>
    </row>
    <row r="3">
      <c r="A3" t="inlineStr">
        <is>
          <t>Drop-off trays, per guest</t>
        </is>
      </c>
      <c r="B3" s="2" t="n">
        <v>18</v>
      </c>
      <c r="C3" s="2" t="n">
        <v>7.5</v>
      </c>
      <c r="D3" s="2">
        <f>IF(OR(B3="",C3=""),"",B3-C3)</f>
        <v>10.5</v>
      </c>
      <c r="E3" s="3">
        <f>IF(OR(D3="",N(B3)=0),"",D3/B3)</f>
        <v>0.583333333333333</v>
      </c>
      <c r="F3" t="n">
        <v>500</v>
      </c>
    </row>
    <row r="4">
      <c r="B4" s="2" t="n"/>
      <c r="C4" s="2" t="n"/>
      <c r="D4" s="2" t="str">
        <f>IF(OR(B4="",C4=""),"",B4-C4)</f>
        <v/>
      </c>
      <c r="E4" s="3" t="str">
        <f>IF(OR(D4="",N(B4)=0),"",D4/B4)</f>
        <v/>
      </c>
    </row>
    <row r="5">
      <c r="B5" s="2" t="n"/>
      <c r="C5" s="2" t="n"/>
      <c r="D5" s="2" t="str">
        <f>IF(OR(B5="",C5=""),"",B5-C5)</f>
        <v/>
      </c>
      <c r="E5" s="3" t="str">
        <f>IF(OR(D5="",N(B5)=0),"",D5/B5)</f>
        <v/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0.15</v>
      </c>
      <c r="D2" s="6" t="n">
        <v>0.2</v>
      </c>
      <c r="E2" s="6" t="n">
        <v>0.25</v>
      </c>
      <c r="F2" s="6" t="n">
        <v>0.3</v>
      </c>
      <c r="G2" s="6" t="n">
        <v>0.4</v>
      </c>
      <c r="H2" s="6" t="n">
        <v>0.5</v>
      </c>
      <c r="I2" s="6" t="n">
        <v>0.6</v>
      </c>
      <c r="J2" s="6" t="n">
        <v>0.7</v>
      </c>
      <c r="K2" s="6" t="n">
        <v>0.8</v>
      </c>
      <c r="L2" s="6" t="n">
        <v>0.9</v>
      </c>
      <c r="M2" s="6" t="n">
        <v>1</v>
      </c>
      <c r="N2" s="6" t="n">
        <v>1</v>
      </c>
    </row>
    <row r="3"/>
    <row r="4">
      <c r="A4" t="str">
        <f>IF(Products!A2="","",Products!A2&amp;" (units)")</f>
        <v>Buffet, per guest (units)</v>
      </c>
      <c r="C4">
        <f>IF(Products!A2="","",ROUND(N(Products!F2)*C$2,0))</f>
        <v>120</v>
      </c>
      <c r="D4">
        <f>IF(Products!A2="","",ROUND(N(Products!F2)*D$2,0))</f>
        <v>160</v>
      </c>
      <c r="E4">
        <f>IF(Products!A2="","",ROUND(N(Products!F2)*E$2,0))</f>
        <v>200</v>
      </c>
      <c r="F4">
        <f>IF(Products!A2="","",ROUND(N(Products!F2)*F$2,0))</f>
        <v>240</v>
      </c>
      <c r="G4">
        <f>IF(Products!A2="","",ROUND(N(Products!F2)*G$2,0))</f>
        <v>320</v>
      </c>
      <c r="H4">
        <f>IF(Products!A2="","",ROUND(N(Products!F2)*H$2,0))</f>
        <v>400</v>
      </c>
      <c r="I4">
        <f>IF(Products!A2="","",ROUND(N(Products!F2)*I$2,0))</f>
        <v>480</v>
      </c>
      <c r="J4">
        <f>IF(Products!A2="","",ROUND(N(Products!F2)*J$2,0))</f>
        <v>560</v>
      </c>
      <c r="K4">
        <f>IF(Products!A2="","",ROUND(N(Products!F2)*K$2,0))</f>
        <v>640</v>
      </c>
      <c r="L4">
        <f>IF(Products!A2="","",ROUND(N(Products!F2)*L$2,0))</f>
        <v>720</v>
      </c>
      <c r="M4">
        <f>IF(Products!A2="","",ROUND(N(Products!F2)*M$2,0))</f>
        <v>800</v>
      </c>
      <c r="N4">
        <f>IF(Products!A2="","",ROUND(N(Products!F2)*N$2,0))</f>
        <v>800</v>
      </c>
      <c r="O4">
        <f>IF(Products!A2="","",SUM(C4:N4))</f>
        <v>5440</v>
      </c>
    </row>
    <row r="5">
      <c r="A5" t="str">
        <f>IF(Products!A3="","",Products!A3&amp;" (units)")</f>
        <v>Drop-off trays, per guest (units)</v>
      </c>
      <c r="C5">
        <f>IF(Products!A3="","",ROUND(N(Products!F3)*C$2,0))</f>
        <v>75</v>
      </c>
      <c r="D5">
        <f>IF(Products!A3="","",ROUND(N(Products!F3)*D$2,0))</f>
        <v>100</v>
      </c>
      <c r="E5">
        <f>IF(Products!A3="","",ROUND(N(Products!F3)*E$2,0))</f>
        <v>125</v>
      </c>
      <c r="F5">
        <f>IF(Products!A3="","",ROUND(N(Products!F3)*F$2,0))</f>
        <v>150</v>
      </c>
      <c r="G5">
        <f>IF(Products!A3="","",ROUND(N(Products!F3)*G$2,0))</f>
        <v>200</v>
      </c>
      <c r="H5">
        <f>IF(Products!A3="","",ROUND(N(Products!F3)*H$2,0))</f>
        <v>250</v>
      </c>
      <c r="I5">
        <f>IF(Products!A3="","",ROUND(N(Products!F3)*I$2,0))</f>
        <v>300</v>
      </c>
      <c r="J5">
        <f>IF(Products!A3="","",ROUND(N(Products!F3)*J$2,0))</f>
        <v>350</v>
      </c>
      <c r="K5">
        <f>IF(Products!A3="","",ROUND(N(Products!F3)*K$2,0))</f>
        <v>400</v>
      </c>
      <c r="L5">
        <f>IF(Products!A3="","",ROUND(N(Products!F3)*L$2,0))</f>
        <v>450</v>
      </c>
      <c r="M5">
        <f>IF(Products!A3="","",ROUND(N(Products!F3)*M$2,0))</f>
        <v>500</v>
      </c>
      <c r="N5">
        <f>IF(Products!A3="","",ROUND(N(Products!F3)*N$2,0))</f>
        <v>500</v>
      </c>
      <c r="O5">
        <f>IF(Products!A3="","",SUM(C5:N5))</f>
        <v>3400</v>
      </c>
    </row>
    <row r="6">
      <c r="A6" t="str">
        <f>IF(Products!A4="","",Products!A4&amp;" (units)")</f>
        <v/>
      </c>
      <c r="C6" t="str">
        <f>IF(Products!A4="","",ROUND(N(Products!F4)*C$2,0))</f>
        <v/>
      </c>
      <c r="D6" t="str">
        <f>IF(Products!A4="","",ROUND(N(Products!F4)*D$2,0))</f>
        <v/>
      </c>
      <c r="E6" t="str">
        <f>IF(Products!A4="","",ROUND(N(Products!F4)*E$2,0))</f>
        <v/>
      </c>
      <c r="F6" t="str">
        <f>IF(Products!A4="","",ROUND(N(Products!F4)*F$2,0))</f>
        <v/>
      </c>
      <c r="G6" t="str">
        <f>IF(Products!A4="","",ROUND(N(Products!F4)*G$2,0))</f>
        <v/>
      </c>
      <c r="H6" t="str">
        <f>IF(Products!A4="","",ROUND(N(Products!F4)*H$2,0))</f>
        <v/>
      </c>
      <c r="I6" t="str">
        <f>IF(Products!A4="","",ROUND(N(Products!F4)*I$2,0))</f>
        <v/>
      </c>
      <c r="J6" t="str">
        <f>IF(Products!A4="","",ROUND(N(Products!F4)*J$2,0))</f>
        <v/>
      </c>
      <c r="K6" t="str">
        <f>IF(Products!A4="","",ROUND(N(Products!F4)*K$2,0))</f>
        <v/>
      </c>
      <c r="L6" t="str">
        <f>IF(Products!A4="","",ROUND(N(Products!F4)*L$2,0))</f>
        <v/>
      </c>
      <c r="M6" t="str">
        <f>IF(Products!A4="","",ROUND(N(Products!F4)*M$2,0))</f>
        <v/>
      </c>
      <c r="N6" t="str">
        <f>IF(Products!A4="","",ROUND(N(Products!F4)*N$2,0))</f>
        <v/>
      </c>
      <c r="O6" t="str">
        <f>IF(Products!A4="","",SUM(C6:N6))</f>
        <v/>
      </c>
    </row>
    <row r="7">
      <c r="A7" t="str">
        <f>IF(Products!A5="","",Products!A5&amp;" (units)")</f>
        <v/>
      </c>
      <c r="C7" t="str">
        <f>IF(Products!A5="","",ROUND(N(Products!F5)*C$2,0))</f>
        <v/>
      </c>
      <c r="D7" t="str">
        <f>IF(Products!A5="","",ROUND(N(Products!F5)*D$2,0))</f>
        <v/>
      </c>
      <c r="E7" t="str">
        <f>IF(Products!A5="","",ROUND(N(Products!F5)*E$2,0))</f>
        <v/>
      </c>
      <c r="F7" t="str">
        <f>IF(Products!A5="","",ROUND(N(Products!F5)*F$2,0))</f>
        <v/>
      </c>
      <c r="G7" t="str">
        <f>IF(Products!A5="","",ROUND(N(Products!F5)*G$2,0))</f>
        <v/>
      </c>
      <c r="H7" t="str">
        <f>IF(Products!A5="","",ROUND(N(Products!F5)*H$2,0))</f>
        <v/>
      </c>
      <c r="I7" t="str">
        <f>IF(Products!A5="","",ROUND(N(Products!F5)*I$2,0))</f>
        <v/>
      </c>
      <c r="J7" t="str">
        <f>IF(Products!A5="","",ROUND(N(Products!F5)*J$2,0))</f>
        <v/>
      </c>
      <c r="K7" t="str">
        <f>IF(Products!A5="","",ROUND(N(Products!F5)*K$2,0))</f>
        <v/>
      </c>
      <c r="L7" t="str">
        <f>IF(Products!A5="","",ROUND(N(Products!F5)*L$2,0))</f>
        <v/>
      </c>
      <c r="M7" t="str">
        <f>IF(Products!A5="","",ROUND(N(Products!F5)*M$2,0))</f>
        <v/>
      </c>
      <c r="N7" t="str">
        <f>IF(Products!A5="","",ROUND(N(Products!F5)*N$2,0))</f>
        <v/>
      </c>
      <c r="O7" t="str">
        <f>IF(Products!A5="","",SUM(C7:N7))</f>
        <v/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4710</v>
      </c>
      <c r="D25" s="7">
        <f>SUMPRODUCT(Products!$B$2:$B$21,D4:D23)</f>
        <v>6280</v>
      </c>
      <c r="E25" s="7">
        <f>SUMPRODUCT(Products!$B$2:$B$21,E4:E23)</f>
        <v>7850</v>
      </c>
      <c r="F25" s="7">
        <f>SUMPRODUCT(Products!$B$2:$B$21,F4:F23)</f>
        <v>9420</v>
      </c>
      <c r="G25" s="7">
        <f>SUMPRODUCT(Products!$B$2:$B$21,G4:G23)</f>
        <v>12560</v>
      </c>
      <c r="H25" s="7">
        <f>SUMPRODUCT(Products!$B$2:$B$21,H4:H23)</f>
        <v>15700</v>
      </c>
      <c r="I25" s="7">
        <f>SUMPRODUCT(Products!$B$2:$B$21,I4:I23)</f>
        <v>18840</v>
      </c>
      <c r="J25" s="7">
        <f>SUMPRODUCT(Products!$B$2:$B$21,J4:J23)</f>
        <v>21980</v>
      </c>
      <c r="K25" s="7">
        <f>SUMPRODUCT(Products!$B$2:$B$21,K4:K23)</f>
        <v>25120</v>
      </c>
      <c r="L25" s="7">
        <f>SUMPRODUCT(Products!$B$2:$B$21,L4:L23)</f>
        <v>28260</v>
      </c>
      <c r="M25" s="7">
        <f>SUMPRODUCT(Products!$B$2:$B$21,M4:M23)</f>
        <v>31400</v>
      </c>
      <c r="N25" s="7">
        <f>SUMPRODUCT(Products!$B$2:$B$21,N4:N23)</f>
        <v>31400</v>
      </c>
      <c r="O25" s="7">
        <f>SUM(C25:N25)</f>
        <v>213520</v>
      </c>
    </row>
    <row r="26">
      <c r="A26" s="5" t="inlineStr">
        <is>
          <t>Contribution</t>
        </is>
      </c>
      <c r="C26" s="7">
        <f>SUMPRODUCT(Products!$D$2:$D$21,C4:C23)</f>
        <v>2767.5</v>
      </c>
      <c r="D26" s="7">
        <f>SUMPRODUCT(Products!$D$2:$D$21,D4:D23)</f>
        <v>3690</v>
      </c>
      <c r="E26" s="7">
        <f>SUMPRODUCT(Products!$D$2:$D$21,E4:E23)</f>
        <v>4612.5</v>
      </c>
      <c r="F26" s="7">
        <f>SUMPRODUCT(Products!$D$2:$D$21,F4:F23)</f>
        <v>5535</v>
      </c>
      <c r="G26" s="7">
        <f>SUMPRODUCT(Products!$D$2:$D$21,G4:G23)</f>
        <v>7380</v>
      </c>
      <c r="H26" s="7">
        <f>SUMPRODUCT(Products!$D$2:$D$21,H4:H23)</f>
        <v>9225</v>
      </c>
      <c r="I26" s="7">
        <f>SUMPRODUCT(Products!$D$2:$D$21,I4:I23)</f>
        <v>11070</v>
      </c>
      <c r="J26" s="7">
        <f>SUMPRODUCT(Products!$D$2:$D$21,J4:J23)</f>
        <v>12915</v>
      </c>
      <c r="K26" s="7">
        <f>SUMPRODUCT(Products!$D$2:$D$21,K4:K23)</f>
        <v>14760</v>
      </c>
      <c r="L26" s="7">
        <f>SUMPRODUCT(Products!$D$2:$D$21,L4:L23)</f>
        <v>16605</v>
      </c>
      <c r="M26" s="7">
        <f>SUMPRODUCT(Products!$D$2:$D$21,M4:M23)</f>
        <v>18450</v>
      </c>
      <c r="N26" s="7">
        <f>SUMPRODUCT(Products!$D$2:$D$21,N4:N23)</f>
        <v>18450</v>
      </c>
      <c r="O26" s="7">
        <f>SUM(C26:N26)</f>
        <v>125460</v>
      </c>
    </row>
    <row r="27">
      <c r="A27" s="5" t="inlineStr">
        <is>
          <t>Fixed costs</t>
        </is>
      </c>
      <c r="C27" s="7">
        <f>'Fixed costs'!$B$22</f>
        <v>7200</v>
      </c>
      <c r="D27" s="7">
        <f>'Fixed costs'!$B$22</f>
        <v>7200</v>
      </c>
      <c r="E27" s="7">
        <f>'Fixed costs'!$B$22</f>
        <v>7200</v>
      </c>
      <c r="F27" s="7">
        <f>'Fixed costs'!$B$22</f>
        <v>7200</v>
      </c>
      <c r="G27" s="7">
        <f>'Fixed costs'!$B$22</f>
        <v>7200</v>
      </c>
      <c r="H27" s="7">
        <f>'Fixed costs'!$B$22</f>
        <v>7200</v>
      </c>
      <c r="I27" s="7">
        <f>'Fixed costs'!$B$22</f>
        <v>7200</v>
      </c>
      <c r="J27" s="7">
        <f>'Fixed costs'!$B$22</f>
        <v>7200</v>
      </c>
      <c r="K27" s="7">
        <f>'Fixed costs'!$B$22</f>
        <v>7200</v>
      </c>
      <c r="L27" s="7">
        <f>'Fixed costs'!$B$22</f>
        <v>7200</v>
      </c>
      <c r="M27" s="7">
        <f>'Fixed costs'!$B$22</f>
        <v>7200</v>
      </c>
      <c r="N27" s="7">
        <f>'Fixed costs'!$B$22</f>
        <v>7200</v>
      </c>
      <c r="O27" s="7">
        <f>SUM(C27:N27)</f>
        <v>86400</v>
      </c>
    </row>
    <row r="28">
      <c r="A28" s="5" t="inlineStr">
        <is>
          <t>Profit</t>
        </is>
      </c>
      <c r="C28" s="7">
        <f>C26-C27</f>
        <v>-4432.5</v>
      </c>
      <c r="D28" s="7">
        <f>D26-D27</f>
        <v>-3510</v>
      </c>
      <c r="E28" s="7">
        <f>E26-E27</f>
        <v>-2587.5</v>
      </c>
      <c r="F28" s="7">
        <f>F26-F27</f>
        <v>-1665</v>
      </c>
      <c r="G28" s="7">
        <f>G26-G27</f>
        <v>180</v>
      </c>
      <c r="H28" s="7">
        <f>H26-H27</f>
        <v>2025</v>
      </c>
      <c r="I28" s="7">
        <f>I26-I27</f>
        <v>3870</v>
      </c>
      <c r="J28" s="7">
        <f>J26-J27</f>
        <v>5715</v>
      </c>
      <c r="K28" s="7">
        <f>K26-K27</f>
        <v>7560</v>
      </c>
      <c r="L28" s="7">
        <f>L26-L27</f>
        <v>9405</v>
      </c>
      <c r="M28" s="7">
        <f>M26-M27</f>
        <v>11250</v>
      </c>
      <c r="N28" s="7">
        <f>N26-N27</f>
        <v>11250</v>
      </c>
      <c r="O28" s="7">
        <f>SUM(C28:N28)</f>
        <v>39060</v>
      </c>
    </row>
    <row r="29">
      <c r="A29" s="5" t="inlineStr">
        <is>
          <t>Cash, start of year to date</t>
        </is>
      </c>
      <c r="C29" s="7">
        <f>C28</f>
        <v>-4432.5</v>
      </c>
      <c r="D29" s="7">
        <f>C29+D28</f>
        <v>-7942.5</v>
      </c>
      <c r="E29" s="7">
        <f>D29+E28</f>
        <v>-10530</v>
      </c>
      <c r="F29" s="7">
        <f>E29+F28</f>
        <v>-12195</v>
      </c>
      <c r="G29" s="7">
        <f>F29+G28</f>
        <v>-12015</v>
      </c>
      <c r="H29" s="7">
        <f>G29+H28</f>
        <v>-9990</v>
      </c>
      <c r="I29" s="7">
        <f>H29+I28</f>
        <v>-6120</v>
      </c>
      <c r="J29" s="7">
        <f>I29+J28</f>
        <v>-405</v>
      </c>
      <c r="K29" s="7">
        <f>J29+K28</f>
        <v>7155</v>
      </c>
      <c r="L29" s="7">
        <f>K29+L28</f>
        <v>16560</v>
      </c>
      <c r="M29" s="7">
        <f>L29+M28</f>
        <v>27810</v>
      </c>
      <c r="N29" s="7">
        <f>M29+N28</f>
        <v>39060</v>
      </c>
    </row>
    <row r="30"/>
    <row r="31">
      <c r="A31" s="4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99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5</v>
      </c>
    </row>
    <row r="34">
      <c r="A34" s="5" t="inlineStr">
        <is>
          <t>Lowest cash point in the year</t>
        </is>
      </c>
      <c r="C34" s="7">
        <f>MIN(C29:N29)</f>
        <v>-12195</v>
      </c>
    </row>
    <row r="35">
      <c r="A35" s="5" t="inlineStr">
        <is>
          <t>Working cash in the startup budget</t>
        </is>
      </c>
      <c r="C35" s="7">
        <f>Startup!B22</f>
        <v>6000</v>
      </c>
    </row>
    <row r="36">
      <c r="A36" s="5" t="inlineStr">
        <is>
          <t>Short by</t>
        </is>
      </c>
      <c r="C36" s="8">
        <f>MAX(0,-C34-C35)</f>
        <v>6195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Commissary kitchen membership</t>
        </is>
      </c>
      <c r="B2" s="9" t="n">
        <v>1100</v>
      </c>
    </row>
    <row r="3">
      <c r="A3" t="inlineStr">
        <is>
          <t>Freezer shelf</t>
        </is>
      </c>
      <c r="B3" s="9" t="n">
        <v>100</v>
      </c>
    </row>
    <row r="4">
      <c r="A4" t="inlineStr">
        <is>
          <t>Van loan and fuel</t>
        </is>
      </c>
      <c r="B4" s="9" t="n">
        <v>600</v>
      </c>
    </row>
    <row r="5">
      <c r="A5" t="inlineStr">
        <is>
          <t>Insurance</t>
        </is>
      </c>
      <c r="B5" s="9" t="n">
        <v>200</v>
      </c>
    </row>
    <row r="6">
      <c r="A6" t="inlineStr">
        <is>
          <t>A chef, full time</t>
        </is>
      </c>
      <c r="B6" s="9" t="n">
        <v>4500</v>
      </c>
    </row>
    <row r="7">
      <c r="A7" t="inlineStr">
        <is>
          <t>Marketing</t>
        </is>
      </c>
      <c r="B7" s="9" t="n">
        <v>400</v>
      </c>
    </row>
    <row r="8">
      <c r="A8" t="inlineStr">
        <is>
          <t>Software and card fees</t>
        </is>
      </c>
      <c r="B8" s="9" t="n">
        <v>150</v>
      </c>
    </row>
    <row r="9">
      <c r="A9" t="inlineStr">
        <is>
          <t>Equipment storage</t>
        </is>
      </c>
      <c r="B9" s="9" t="n">
        <v>150</v>
      </c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0">
        <f>SUM(B2:B21)</f>
        <v>7200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Chafing dishes, hotel pans and serving gear</t>
        </is>
      </c>
      <c r="B2" s="9" t="n">
        <v>2500</v>
      </c>
    </row>
    <row r="3">
      <c r="A3" t="inlineStr">
        <is>
          <t>Insulated carriers</t>
        </is>
      </c>
      <c r="B3" s="9" t="n">
        <v>800</v>
      </c>
    </row>
    <row r="4">
      <c r="A4" t="inlineStr">
        <is>
          <t>Van down payment</t>
        </is>
      </c>
      <c r="B4" s="9" t="n">
        <v>3000</v>
      </c>
    </row>
    <row r="5">
      <c r="A5" t="inlineStr">
        <is>
          <t>Linens</t>
        </is>
      </c>
      <c r="B5" s="9" t="n">
        <v>400</v>
      </c>
    </row>
    <row r="6">
      <c r="A6" t="inlineStr">
        <is>
          <t>Permits and licenses</t>
        </is>
      </c>
      <c r="B6" s="9" t="n">
        <v>600</v>
      </c>
    </row>
    <row r="7">
      <c r="A7" t="inlineStr">
        <is>
          <t>Food safety certification</t>
        </is>
      </c>
      <c r="B7" s="9" t="n">
        <v>200</v>
      </c>
    </row>
    <row r="8">
      <c r="A8" t="inlineStr">
        <is>
          <t>Website and photos</t>
        </is>
      </c>
      <c r="B8" s="9" t="n">
        <v>800</v>
      </c>
    </row>
    <row r="9">
      <c r="A9" t="inlineStr">
        <is>
          <t>Tasting events</t>
        </is>
      </c>
      <c r="B9" s="9" t="n">
        <v>500</v>
      </c>
    </row>
    <row r="10">
      <c r="A10" t="inlineStr">
        <is>
          <t>Launch marketing</t>
        </is>
      </c>
      <c r="B10" s="9" t="n">
        <v>500</v>
      </c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9300</v>
      </c>
    </row>
    <row r="22">
      <c r="A22" t="inlineStr">
        <is>
          <t>Working cash</t>
        </is>
      </c>
      <c r="B22" s="11" t="n">
        <v>6000</v>
      </c>
    </row>
    <row r="23">
      <c r="A23" s="5" t="inlineStr">
        <is>
          <t>Total to start</t>
        </is>
      </c>
      <c r="B23" s="10">
        <f>B21+B22</f>
        <v>15300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Catering business plan: first-year numbers</t>
        </is>
      </c>
    </row>
    <row r="2" ht="15" customHeight="1">
      <c r="A2" s="13" t="inlineStr">
        <is>
          <t>From the article: https://www.tarostack.com/articles/catering-business-plan</t>
        </is>
      </c>
    </row>
    <row r="3" ht="15" customHeight="1">
      <c r="A3" s="13" t="inlineStr"/>
    </row>
    <row r="4" ht="30" customHeight="1">
      <c r="A4" s="13" t="inlineStr">
        <is>
          <t>Products: each product's price, what one more unit costs, and how many you expect to sell a month once sales are at full speed.</t>
        </is>
      </c>
    </row>
    <row r="5" ht="45" customHeight="1">
      <c r="A5" s="13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3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3" t="inlineStr"/>
    </row>
    <row r="8" ht="15" customHeight="1">
      <c r="A8" s="13" t="inlineStr">
        <is>
          <t>Works in Excel (2010 and later), Google Sheets, LibreOffice and Numbers. No macros.</t>
        </is>
      </c>
    </row>
    <row r="9" ht="30" customHeight="1">
      <c r="A9" s="1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