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yield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'Batch yield'!$1:$1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2" fillId="0" borderId="0" pivotButton="0" quotePrefix="0" xfId="0"/>
    <xf numFmtId="9" fontId="0" fillId="3" borderId="0" pivotButton="0" quotePrefix="0" xfId="0"/>
    <xf numFmtId="1" fontId="0" fillId="3" borderId="0" pivotButton="0" quotePrefix="0" xfId="0"/>
    <xf numFmtId="165" fontId="2" fillId="0" borderId="0" pivotButton="0" quotePrefix="0" xfId="0"/>
    <xf numFmtId="165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1" customWidth="1" min="4" max="4"/>
  </cols>
  <sheetData>
    <row r="1">
      <c r="A1" s="1" t="inlineStr">
        <is>
          <t>Input</t>
        </is>
      </c>
      <c r="B1" s="1" t="inlineStr">
        <is>
          <t>Kilograms</t>
        </is>
      </c>
      <c r="C1" s="1" t="inlineStr">
        <is>
          <t>Price per kg</t>
        </is>
      </c>
      <c r="D1" s="1" t="inlineStr">
        <is>
          <t>Cost</t>
        </is>
      </c>
    </row>
    <row r="2">
      <c r="A2" s="2" t="inlineStr">
        <is>
          <t>Lilikoi purée</t>
        </is>
      </c>
      <c r="B2" s="2" t="n">
        <v>7</v>
      </c>
      <c r="C2" s="3" t="n">
        <v>6.5</v>
      </c>
      <c r="D2" s="4">
        <f>IF(OR(B2="",C2=""),"",ROUND(B2*C2,2))</f>
        <v>45.5</v>
      </c>
    </row>
    <row r="3">
      <c r="A3" s="2" t="inlineStr">
        <is>
          <t>Sugar</t>
        </is>
      </c>
      <c r="B3" s="2" t="n">
        <v>4</v>
      </c>
      <c r="C3" s="3" t="n">
        <v>1</v>
      </c>
      <c r="D3" s="4">
        <f>IF(OR(B3="",C3=""),"",ROUND(B3*C3,2))</f>
        <v>4</v>
      </c>
    </row>
    <row r="4">
      <c r="A4" s="2" t="inlineStr">
        <is>
          <t>Butter</t>
        </is>
      </c>
      <c r="B4" s="2" t="n">
        <v>2.5</v>
      </c>
      <c r="C4" s="3" t="n">
        <v>8.6</v>
      </c>
      <c r="D4" s="4">
        <f>IF(OR(B4="",C4=""),"",ROUND(B4*C4,2))</f>
        <v>21.5</v>
      </c>
    </row>
    <row r="5">
      <c r="A5" s="2" t="inlineStr">
        <is>
          <t>Eggs</t>
        </is>
      </c>
      <c r="B5" s="2" t="n">
        <v>2.6</v>
      </c>
      <c r="C5" s="3" t="n">
        <v>5.4</v>
      </c>
      <c r="D5" s="4">
        <f>IF(OR(B5="",C5=""),"",ROUND(B5*C5,2))</f>
        <v>14.04</v>
      </c>
    </row>
    <row r="6">
      <c r="A6" s="2" t="n"/>
      <c r="B6" s="2" t="n"/>
      <c r="C6" s="3" t="n"/>
      <c r="D6" s="4" t="str">
        <f>IF(OR(B6="",C6=""),"",ROUND(B6*C6,2))</f>
        <v/>
      </c>
    </row>
    <row r="7">
      <c r="A7" s="2" t="n"/>
      <c r="B7" s="2" t="n"/>
      <c r="C7" s="3" t="n"/>
      <c r="D7" s="4" t="str">
        <f>IF(OR(B7="",C7=""),"",ROUND(B7*C7,2))</f>
        <v/>
      </c>
    </row>
    <row r="8">
      <c r="A8" s="2" t="n"/>
      <c r="B8" s="2" t="n"/>
      <c r="C8" s="3" t="n"/>
      <c r="D8" s="4" t="str">
        <f>IF(OR(B8="",C8=""),"",ROUND(B8*C8,2))</f>
        <v/>
      </c>
    </row>
    <row r="9">
      <c r="A9" s="2" t="n"/>
      <c r="B9" s="2" t="n"/>
      <c r="C9" s="3" t="n"/>
      <c r="D9" s="4" t="str">
        <f>IF(OR(B9="",C9=""),"",ROUND(B9*C9,2))</f>
        <v/>
      </c>
    </row>
    <row r="10">
      <c r="A10" s="5" t="inlineStr">
        <is>
          <t>Inputs</t>
        </is>
      </c>
      <c r="B10" s="5">
        <f>SUM(B2:B9)</f>
        <v>16.1</v>
      </c>
      <c r="D10" s="4">
        <f>SUM(D2:D9)</f>
        <v>85.04</v>
      </c>
    </row>
    <row r="11"/>
    <row r="12">
      <c r="A12" t="inlineStr">
        <is>
          <t>Expected loss in cooking</t>
        </is>
      </c>
      <c r="B12" s="6" t="n">
        <v>0.1</v>
      </c>
    </row>
    <row r="13">
      <c r="A13" t="inlineStr">
        <is>
          <t>Grams in one unit</t>
        </is>
      </c>
      <c r="B13" s="7" t="n">
        <v>227</v>
      </c>
    </row>
    <row r="14">
      <c r="A14" t="inlineStr">
        <is>
          <t>Packaging per unit</t>
        </is>
      </c>
      <c r="B14" s="3" t="n">
        <v>0.95</v>
      </c>
    </row>
    <row r="15">
      <c r="A15" t="inlineStr">
        <is>
          <t>Labor for the batch</t>
        </is>
      </c>
      <c r="B15" s="3" t="n">
        <v>60</v>
      </c>
    </row>
    <row r="16">
      <c r="A16" t="inlineStr">
        <is>
          <t>Lowest yield you accept</t>
        </is>
      </c>
      <c r="B16" s="6" t="n">
        <v>0.95</v>
      </c>
    </row>
    <row r="17">
      <c r="A17" s="5" t="inlineStr">
        <is>
          <t>Theoretical units</t>
        </is>
      </c>
      <c r="B17" s="5">
        <f>IF(N(B13)=0,"",ROUNDDOWN(B10*(1-B12)*1000/B13,0))</f>
        <v>63</v>
      </c>
    </row>
    <row r="18">
      <c r="A18" t="inlineStr">
        <is>
          <t>Good units</t>
        </is>
      </c>
      <c r="B18" s="7" t="n">
        <v>58</v>
      </c>
    </row>
    <row r="19">
      <c r="A19" t="inlineStr">
        <is>
          <t>Rejected units</t>
        </is>
      </c>
      <c r="B19" s="7" t="n">
        <v>2</v>
      </c>
    </row>
    <row r="20">
      <c r="A20" t="inlineStr">
        <is>
          <t>Samples kept or tasted</t>
        </is>
      </c>
      <c r="B20" s="7" t="n">
        <v>1</v>
      </c>
    </row>
    <row r="21">
      <c r="A21" s="5" t="inlineStr">
        <is>
          <t>Yield (good ÷ theoretical)</t>
        </is>
      </c>
      <c r="B21" s="8">
        <f>IF(N(B17)=0,"",B18/B17)</f>
        <v>0.920634920634921</v>
      </c>
    </row>
    <row r="22">
      <c r="A22" t="inlineStr">
        <is>
          <t>Accounted for ((good + rejected + samples) ÷ theoretical)</t>
        </is>
      </c>
      <c r="B22" s="9">
        <f>IF(N(B17)=0,"",(B18+B19+B20)/B17)</f>
        <v>0.968253968253968</v>
      </c>
    </row>
    <row r="23">
      <c r="A23" t="inlineStr">
        <is>
          <t>Units not accounted for</t>
        </is>
      </c>
      <c r="B23">
        <f>IF(N(B17)=0,"",B17-B18-B19-B20)</f>
        <v>2</v>
      </c>
    </row>
    <row r="24">
      <c r="A24" s="5" t="inlineStr">
        <is>
          <t>Status</t>
        </is>
      </c>
      <c r="B24" s="5" t="str">
        <f>IF(B21="","",IF(B21&gt;=B16,"Within limit","Below limit: investigate"))</f>
        <v>Below limit: investigate</v>
      </c>
    </row>
    <row r="25">
      <c r="A25" t="inlineStr">
        <is>
          <t>Batch cost</t>
        </is>
      </c>
      <c r="B25" s="4">
        <f>D10+B15+ROUND((B18+B19+B20)*B14,2)</f>
        <v>202.99</v>
      </c>
    </row>
    <row r="26">
      <c r="A26" s="5" t="inlineStr">
        <is>
          <t>Cost per good unit</t>
        </is>
      </c>
      <c r="B26" s="10">
        <f>IF(N(B18)=0,"",ROUND(B25/B18,2))</f>
        <v>3.5</v>
      </c>
    </row>
    <row r="27">
      <c r="A27" t="inlineStr">
        <is>
          <t>Cost per unit at theoretical yield</t>
        </is>
      </c>
      <c r="B27" s="4">
        <f>IF(N(B17)=0,"",ROUND(B25/B17,2))</f>
        <v>3.22</v>
      </c>
    </row>
    <row r="28">
      <c r="A28" t="inlineStr">
        <is>
          <t>What the shortfall cost this batch</t>
        </is>
      </c>
      <c r="B28" s="4">
        <f>IF(OR(B26="",B27=""),"",ROUND((B26-B27)*B18,2))</f>
        <v>16.24</v>
      </c>
    </row>
    <row r="29"/>
    <row r="30">
      <c r="A30" s="11" t="inlineStr">
        <is>
          <t>Type your inputs, loss, unit size, costs and limit, then the batch's good, rejected and sampled units.</t>
        </is>
      </c>
    </row>
  </sheetData>
  <conditionalFormatting sqref="B24">
    <cfRule type="cellIs" priority="1" operator="equal" dxfId="0">
      <formula>"Below limit: investigate"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Batch yield and reconciliation calculator</t>
        </is>
      </c>
    </row>
    <row r="2" ht="15" customHeight="1">
      <c r="A2" s="13" t="inlineStr">
        <is>
          <t>From the article: https://www.tarostack.com/articles/batch-yield-formula</t>
        </is>
      </c>
    </row>
    <row r="3" ht="15" customHeight="1">
      <c r="A3" s="13" t="inlineStr"/>
    </row>
    <row r="4" ht="30" customHeight="1">
      <c r="A4" s="13" t="inlineStr">
        <is>
          <t>Type the batch's inputs in kilograms with their prices, the loss you expect in cooking, the size of one unit, packaging, labor and the lowest yield you accept.</t>
        </is>
      </c>
    </row>
    <row r="5" ht="30" customHeight="1">
      <c r="A5" s="13" t="inlineStr">
        <is>
          <t>It works out the theoretical units the batch should make. Then type what really came out: good units, rejects and samples.</t>
        </is>
      </c>
    </row>
    <row r="6" ht="45" customHeight="1">
      <c r="A6" s="13" t="inlineStr">
        <is>
          <t>Yield is good units ÷ theoretical. Reconciliation accounts for every unit: what's left over is unaccounted, the part to investigate. It also shows the cost per good unit against the cost at theoretical yield, and what the shortfall cost.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