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ad me" sheetId="1" state="visible" r:id="rId1"/>
    <sheet xmlns:r="http://schemas.openxmlformats.org/officeDocument/2006/relationships" name="Bake sheet" sheetId="2" state="visible" r:id="rId2"/>
    <sheet xmlns:r="http://schemas.openxmlformats.org/officeDocument/2006/relationships" name="Doughs" sheetId="3" state="visible" r:id="rId3"/>
  </sheets>
  <definedNames>
    <definedName name="_xlnm.Print_Titles" localSheetId="1">'Bake sheet'!$1:$1</definedName>
    <definedName name="_xlnm.Print_Titles" localSheetId="2">'Doughs'!$1:$1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%"/>
  </numFmts>
  <fonts count="6">
    <font>
      <name val="Calibri"/>
      <family val="2"/>
      <color theme="1"/>
      <sz val="11"/>
      <scheme val="minor"/>
    </font>
    <font>
      <b val="1"/>
      <color rgb="00533787"/>
    </font>
    <font>
      <i val="1"/>
      <color rgb="006B6379"/>
    </font>
    <font>
      <b val="1"/>
      <color rgb="00533787"/>
      <sz val="12"/>
    </font>
    <font>
      <b val="1"/>
    </font>
    <font>
      <b val="1"/>
      <color rgb="00533787"/>
      <sz val="14"/>
    </font>
  </fonts>
  <fills count="3">
    <fill>
      <patternFill/>
    </fill>
    <fill>
      <patternFill patternType="gray125"/>
    </fill>
    <fill>
      <patternFill patternType="solid">
        <fgColor rgb="00ECE4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5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0" applyAlignment="1" pivotButton="0" quotePrefix="0" xfId="0">
      <alignment vertical="center" wrapText="1"/>
    </xf>
    <xf numFmtId="3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9" fontId="0" fillId="0" borderId="0" pivotButton="0" quotePrefix="0" xfId="0"/>
    <xf numFmtId="0" fontId="1" fillId="2" borderId="0" pivotButton="0" quotePrefix="0" xfId="0"/>
    <xf numFmtId="164" fontId="0" fillId="0" borderId="0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9"/>
  <sheetViews>
    <sheetView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1" t="inlineStr">
        <is>
          <t>Daily bakery production sheet</t>
        </is>
      </c>
    </row>
    <row r="2">
      <c r="A2" s="2" t="inlineStr">
        <is>
          <t>From the article: https://www.tarostack.com/articles/bakery-production-planning</t>
        </is>
      </c>
    </row>
    <row r="3">
      <c r="A3" s="2" t="inlineStr"/>
    </row>
    <row r="4">
      <c r="A4" s="2" t="inlineStr">
        <is>
          <t>Bake sheet: for each product, par level minus what's left over and still sellable, plus orders, rounded up to a full tray or oven deck. The dough each product needs follows from its dough weight per unit.</t>
        </is>
      </c>
    </row>
    <row r="5">
      <c r="A5" s="2" t="inlineStr">
        <is>
          <t>Doughs: each dough's total for the bake, plus a loss allowance, scaled by baker's percentages (flour is 100%), and split into mixes your mixer can hold.</t>
        </is>
      </c>
    </row>
    <row r="6">
      <c r="A6" s="2" t="inlineStr">
        <is>
          <t>The example is Windward Roots, a made-up taro business, planning Friday, October 2, 2026. Water isn't in the costing recipes in the other articles because it costs nothing; it's here because the mixer needs it.</t>
        </is>
      </c>
    </row>
    <row r="7">
      <c r="A7" s="2" t="inlineStr"/>
    </row>
    <row r="8">
      <c r="A8" s="2" t="inlineStr">
        <is>
          <t>Works in Excel (2010 and later), Google Sheets, LibreOffice and Numbers. No macros.</t>
        </is>
      </c>
    </row>
    <row r="9">
      <c r="A9" s="2" t="inlineStr">
        <is>
          <t>Free to use and change. Made by TaroStack, inventory and production software for small producers: https://www.tarostack.com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6" customWidth="1" min="1" max="1"/>
    <col width="14" customWidth="1" min="2" max="2"/>
    <col width="11" customWidth="1" min="3" max="3"/>
    <col width="7" customWidth="1" min="4" max="4"/>
    <col width="11" customWidth="1" min="5" max="5"/>
    <col width="8" customWidth="1" min="6" max="6"/>
    <col width="9" customWidth="1" min="7" max="7"/>
    <col width="11" customWidth="1" min="8" max="8"/>
    <col width="8" customWidth="1" min="9" max="9"/>
    <col width="11" customWidth="1" min="10" max="10"/>
  </cols>
  <sheetData>
    <row r="1">
      <c r="A1" s="3" t="inlineStr">
        <is>
          <t>Product</t>
        </is>
      </c>
      <c r="B1" s="3" t="inlineStr">
        <is>
          <t>Dough</t>
        </is>
      </c>
      <c r="C1" s="3" t="inlineStr">
        <is>
          <t>Dough per unit (g)</t>
        </is>
      </c>
      <c r="D1" s="3" t="inlineStr">
        <is>
          <t>Par</t>
        </is>
      </c>
      <c r="E1" s="3" t="inlineStr">
        <is>
          <t>Left over, sellable</t>
        </is>
      </c>
      <c r="F1" s="3" t="inlineStr">
        <is>
          <t>Orders</t>
        </is>
      </c>
      <c r="G1" s="3" t="inlineStr">
        <is>
          <t>Needed</t>
        </is>
      </c>
      <c r="H1" s="3" t="inlineStr">
        <is>
          <t>Per tray or deck</t>
        </is>
      </c>
      <c r="I1" s="3" t="inlineStr">
        <is>
          <t>Bake</t>
        </is>
      </c>
      <c r="J1" s="3" t="inlineStr">
        <is>
          <t>Dough (g)</t>
        </is>
      </c>
    </row>
    <row r="2">
      <c r="A2" t="inlineStr">
        <is>
          <t>Taro sweet bread, loaf</t>
        </is>
      </c>
      <c r="B2" t="inlineStr">
        <is>
          <t>Sweet dough</t>
        </is>
      </c>
      <c r="C2" t="n">
        <v>1000</v>
      </c>
      <c r="D2" t="n">
        <v>30</v>
      </c>
      <c r="E2" t="n">
        <v>4</v>
      </c>
      <c r="F2" t="n">
        <v>12</v>
      </c>
      <c r="G2">
        <f>MAX(0,D2-E2+F2)</f>
        <v>38</v>
      </c>
      <c r="H2" t="n">
        <v>6</v>
      </c>
      <c r="I2">
        <f>ROUNDUP(G2/H2,0)*H2</f>
        <v>42</v>
      </c>
      <c r="J2" s="4">
        <f>I2*C2</f>
        <v>42000</v>
      </c>
    </row>
    <row r="3">
      <c r="A3" t="inlineStr">
        <is>
          <t>Taro sweet rolls</t>
        </is>
      </c>
      <c r="B3" t="inlineStr">
        <is>
          <t>Sweet dough</t>
        </is>
      </c>
      <c r="C3" t="n">
        <v>60</v>
      </c>
      <c r="D3" t="n">
        <v>48</v>
      </c>
      <c r="E3" t="n">
        <v>0</v>
      </c>
      <c r="F3" t="n">
        <v>24</v>
      </c>
      <c r="G3">
        <f>MAX(0,D3-E3+F3)</f>
        <v>72</v>
      </c>
      <c r="H3" t="n">
        <v>12</v>
      </c>
      <c r="I3">
        <f>ROUNDUP(G3/H3,0)*H3</f>
        <v>72</v>
      </c>
      <c r="J3" s="4">
        <f>I3*C3</f>
        <v>4320</v>
      </c>
    </row>
    <row r="4">
      <c r="A4" t="inlineStr">
        <is>
          <t>Macadamia taro cookies</t>
        </is>
      </c>
      <c r="B4" t="inlineStr">
        <is>
          <t>Cookie dough</t>
        </is>
      </c>
      <c r="C4" t="n">
        <v>45</v>
      </c>
      <c r="D4" t="n">
        <v>96</v>
      </c>
      <c r="E4" t="n">
        <v>10</v>
      </c>
      <c r="F4" t="n">
        <v>0</v>
      </c>
      <c r="G4">
        <f>MAX(0,D4-E4+F4)</f>
        <v>86</v>
      </c>
      <c r="H4" t="n">
        <v>24</v>
      </c>
      <c r="I4">
        <f>ROUNDUP(G4/H4,0)*H4</f>
        <v>96</v>
      </c>
      <c r="J4" s="4">
        <f>I4*C4</f>
        <v>4320</v>
      </c>
    </row>
    <row r="5">
      <c r="G5" t="str">
        <f>IF(A5="","",MAX(0,D5-E5+F5))</f>
        <v/>
      </c>
      <c r="I5" t="str">
        <f>IF(A5="","",ROUNDUP(G5/H5,0)*H5)</f>
        <v/>
      </c>
      <c r="J5" s="4" t="str">
        <f>IF(A5="","",I5*C5)</f>
        <v/>
      </c>
    </row>
    <row r="6">
      <c r="G6" t="str">
        <f>IF(A6="","",MAX(0,D6-E6+F6))</f>
        <v/>
      </c>
      <c r="I6" t="str">
        <f>IF(A6="","",ROUNDUP(G6/H6,0)*H6)</f>
        <v/>
      </c>
      <c r="J6" s="4" t="str">
        <f>IF(A6="","",I6*C6)</f>
        <v/>
      </c>
    </row>
    <row r="7">
      <c r="G7" t="str">
        <f>IF(A7="","",MAX(0,D7-E7+F7))</f>
        <v/>
      </c>
      <c r="I7" t="str">
        <f>IF(A7="","",ROUNDUP(G7/H7,0)*H7)</f>
        <v/>
      </c>
      <c r="J7" s="4" t="str">
        <f>IF(A7="","",I7*C7)</f>
        <v/>
      </c>
    </row>
    <row r="8">
      <c r="G8" t="str">
        <f>IF(A8="","",MAX(0,D8-E8+F8))</f>
        <v/>
      </c>
      <c r="I8" t="str">
        <f>IF(A8="","",ROUNDUP(G8/H8,0)*H8)</f>
        <v/>
      </c>
      <c r="J8" s="4" t="str">
        <f>IF(A8="","",I8*C8)</f>
        <v/>
      </c>
    </row>
    <row r="9">
      <c r="G9" t="str">
        <f>IF(A9="","",MAX(0,D9-E9+F9))</f>
        <v/>
      </c>
      <c r="I9" t="str">
        <f>IF(A9="","",ROUNDUP(G9/H9,0)*H9)</f>
        <v/>
      </c>
      <c r="J9" s="4" t="str">
        <f>IF(A9="","",I9*C9)</f>
        <v/>
      </c>
    </row>
    <row r="10">
      <c r="G10" t="str">
        <f>IF(A10="","",MAX(0,D10-E10+F10))</f>
        <v/>
      </c>
      <c r="I10" t="str">
        <f>IF(A10="","",ROUNDUP(G10/H10,0)*H10)</f>
        <v/>
      </c>
      <c r="J10" s="4" t="str">
        <f>IF(A10="","",I10*C10)</f>
        <v/>
      </c>
    </row>
    <row r="11">
      <c r="G11" t="str">
        <f>IF(A11="","",MAX(0,D11-E11+F11))</f>
        <v/>
      </c>
      <c r="I11" t="str">
        <f>IF(A11="","",ROUNDUP(G11/H11,0)*H11)</f>
        <v/>
      </c>
      <c r="J11" s="4" t="str">
        <f>IF(A11="","",I11*C11)</f>
        <v/>
      </c>
    </row>
    <row r="12">
      <c r="G12" t="str">
        <f>IF(A12="","",MAX(0,D12-E12+F12))</f>
        <v/>
      </c>
      <c r="I12" t="str">
        <f>IF(A12="","",ROUNDUP(G12/H12,0)*H12)</f>
        <v/>
      </c>
      <c r="J12" s="4" t="str">
        <f>IF(A12="","",I12*C12)</f>
        <v/>
      </c>
    </row>
    <row r="13">
      <c r="G13" t="str">
        <f>IF(A13="","",MAX(0,D13-E13+F13))</f>
        <v/>
      </c>
      <c r="I13" t="str">
        <f>IF(A13="","",ROUNDUP(G13/H13,0)*H13)</f>
        <v/>
      </c>
      <c r="J13" s="4" t="str">
        <f>IF(A13="","",I13*C13)</f>
        <v/>
      </c>
    </row>
    <row r="14">
      <c r="G14" t="str">
        <f>IF(A14="","",MAX(0,D14-E14+F14))</f>
        <v/>
      </c>
      <c r="I14" t="str">
        <f>IF(A14="","",ROUNDUP(G14/H14,0)*H14)</f>
        <v/>
      </c>
      <c r="J14" s="4" t="str">
        <f>IF(A14="","",I14*C14)</f>
        <v/>
      </c>
    </row>
    <row r="15">
      <c r="G15" t="str">
        <f>IF(A15="","",MAX(0,D15-E15+F15))</f>
        <v/>
      </c>
      <c r="I15" t="str">
        <f>IF(A15="","",ROUNDUP(G15/H15,0)*H15)</f>
        <v/>
      </c>
      <c r="J15" s="4" t="str">
        <f>IF(A15="","",I15*C15)</f>
        <v/>
      </c>
    </row>
    <row r="16">
      <c r="G16" t="str">
        <f>IF(A16="","",MAX(0,D16-E16+F16))</f>
        <v/>
      </c>
      <c r="I16" t="str">
        <f>IF(A16="","",ROUNDUP(G16/H16,0)*H16)</f>
        <v/>
      </c>
      <c r="J16" s="4" t="str">
        <f>IF(A16="","",I16*C16)</f>
        <v/>
      </c>
    </row>
    <row r="17">
      <c r="G17" t="str">
        <f>IF(A17="","",MAX(0,D17-E17+F17))</f>
        <v/>
      </c>
      <c r="I17" t="str">
        <f>IF(A17="","",ROUNDUP(G17/H17,0)*H17)</f>
        <v/>
      </c>
      <c r="J17" s="4" t="str">
        <f>IF(A17="","",I17*C17)</f>
        <v/>
      </c>
    </row>
    <row r="18">
      <c r="G18" t="str">
        <f>IF(A18="","",MAX(0,D18-E18+F18))</f>
        <v/>
      </c>
      <c r="I18" t="str">
        <f>IF(A18="","",ROUNDUP(G18/H18,0)*H18)</f>
        <v/>
      </c>
      <c r="J18" s="4" t="str">
        <f>IF(A18="","",I18*C18)</f>
        <v/>
      </c>
    </row>
    <row r="19">
      <c r="G19" t="str">
        <f>IF(A19="","",MAX(0,D19-E19+F19))</f>
        <v/>
      </c>
      <c r="I19" t="str">
        <f>IF(A19="","",ROUNDUP(G19/H19,0)*H19)</f>
        <v/>
      </c>
      <c r="J19" s="4" t="str">
        <f>IF(A19="","",I19*C19)</f>
        <v/>
      </c>
    </row>
    <row r="20">
      <c r="G20" t="str">
        <f>IF(A20="","",MAX(0,D20-E20+F20))</f>
        <v/>
      </c>
      <c r="I20" t="str">
        <f>IF(A20="","",ROUNDUP(G20/H20,0)*H20)</f>
        <v/>
      </c>
      <c r="J20" s="4" t="str">
        <f>IF(A20="","",I20*C20)</f>
        <v/>
      </c>
    </row>
    <row r="22">
      <c r="A22" s="5" t="inlineStr">
        <is>
          <t>Bake = par - what's left over and still sellable + orders, rounded up to a full tray. Friday, October 2, 2026.</t>
        </is>
      </c>
    </row>
  </sheetData>
  <printOptions gridLines="1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D33"/>
  <sheetViews>
    <sheetView workbookViewId="0">
      <selection activeCell="A1" sqref="A1"/>
    </sheetView>
  </sheetViews>
  <sheetFormatPr baseColWidth="8" defaultRowHeight="15"/>
  <cols>
    <col width="22" customWidth="1" min="1" max="1"/>
    <col width="13" customWidth="1" min="2" max="2"/>
    <col width="13" customWidth="1" min="3" max="3"/>
    <col width="13" customWidth="1" min="4" max="4"/>
    <col width="13" customWidth="1" min="5" max="5"/>
  </cols>
  <sheetData>
    <row r="1">
      <c r="A1" s="6" t="inlineStr">
        <is>
          <t>Sweet dough</t>
        </is>
      </c>
    </row>
    <row r="2">
      <c r="A2" t="inlineStr">
        <is>
          <t>Dough for the bake (g)</t>
        </is>
      </c>
      <c r="B2" s="4">
        <f>SUMIF('Bake sheet'!$B$2:$B$20,A1,'Bake sheet'!$J$2:$J$20)</f>
        <v>46320</v>
      </c>
    </row>
    <row r="3">
      <c r="A3" t="inlineStr">
        <is>
          <t>Loss in mixing and dividing</t>
        </is>
      </c>
      <c r="B3" s="7" t="n">
        <v>0.02</v>
      </c>
    </row>
    <row r="4">
      <c r="A4" t="inlineStr">
        <is>
          <t>Dough to mix (g)</t>
        </is>
      </c>
      <c r="B4" s="4">
        <f>B2/(1-B3)</f>
        <v>47265.306122449</v>
      </c>
    </row>
    <row r="5">
      <c r="A5" t="inlineStr">
        <is>
          <t>Mixer holds (g of dough)</t>
        </is>
      </c>
      <c r="B5" s="4" t="n">
        <v>25000</v>
      </c>
    </row>
    <row r="6">
      <c r="A6" t="inlineStr">
        <is>
          <t>Mixes</t>
        </is>
      </c>
      <c r="B6">
        <f>ROUNDUP(B4/B5,0)</f>
        <v>2</v>
      </c>
    </row>
    <row r="8">
      <c r="A8" s="8" t="inlineStr">
        <is>
          <t>Ingredient</t>
        </is>
      </c>
      <c r="B8" s="8" t="inlineStr">
        <is>
          <t>Baker's %</t>
        </is>
      </c>
      <c r="C8" s="8" t="inlineStr">
        <is>
          <t>Total (g)</t>
        </is>
      </c>
      <c r="D8" s="8" t="inlineStr">
        <is>
          <t>Per mix (g)</t>
        </is>
      </c>
    </row>
    <row r="9">
      <c r="A9" t="inlineStr">
        <is>
          <t>Bread flour</t>
        </is>
      </c>
      <c r="B9" s="9" t="n">
        <v>1</v>
      </c>
      <c r="C9" s="4">
        <f>B9*$B$4/SUM($B$9:$B$14)</f>
        <v>22550.2414706341</v>
      </c>
      <c r="D9" s="4">
        <f>C9/$B$6</f>
        <v>11275.120735317</v>
      </c>
    </row>
    <row r="10">
      <c r="A10" t="inlineStr">
        <is>
          <t>Taro paste</t>
        </is>
      </c>
      <c r="B10" s="9" t="n">
        <v>0.6</v>
      </c>
      <c r="C10" s="4">
        <f>B10*$B$4/SUM($B$9:$B$14)</f>
        <v>13530.1448823804</v>
      </c>
      <c r="D10" s="4">
        <f>C10/$B$6</f>
        <v>6765.07244119022</v>
      </c>
    </row>
    <row r="11">
      <c r="A11" t="inlineStr">
        <is>
          <t>Water</t>
        </is>
      </c>
      <c r="B11" s="9" t="n">
        <v>0.2</v>
      </c>
      <c r="C11" s="4">
        <f>B11*$B$4/SUM($B$9:$B$14)</f>
        <v>4510.04829412681</v>
      </c>
      <c r="D11" s="4">
        <f>C11/$B$6</f>
        <v>2255.02414706341</v>
      </c>
    </row>
    <row r="12">
      <c r="A12" t="inlineStr">
        <is>
          <t>Sugar</t>
        </is>
      </c>
      <c r="B12" s="9" t="n">
        <v>0.16</v>
      </c>
      <c r="C12" s="4">
        <f>B12*$B$4/SUM($B$9:$B$14)</f>
        <v>3608.03863530145</v>
      </c>
      <c r="D12" s="4">
        <f>C12/$B$6</f>
        <v>1804.01931765072</v>
      </c>
    </row>
    <row r="13">
      <c r="A13" t="inlineStr">
        <is>
          <t>Butter</t>
        </is>
      </c>
      <c r="B13" s="9" t="n">
        <v>0.12</v>
      </c>
      <c r="C13" s="4">
        <f>B13*$B$4/SUM($B$9:$B$14)</f>
        <v>2706.02897647609</v>
      </c>
      <c r="D13" s="4">
        <f>C13/$B$6</f>
        <v>1353.01448823804</v>
      </c>
    </row>
    <row r="14">
      <c r="A14" t="inlineStr">
        <is>
          <t>Instant yeast</t>
        </is>
      </c>
      <c r="B14" s="9" t="n">
        <v>0.016</v>
      </c>
      <c r="C14" s="4">
        <f>B14*$B$4/SUM($B$9:$B$14)</f>
        <v>360.803863530145</v>
      </c>
      <c r="D14" s="4">
        <f>C14/$B$6</f>
        <v>180.401931765072</v>
      </c>
    </row>
    <row r="15">
      <c r="A15" s="10" t="inlineStr">
        <is>
          <t>Total</t>
        </is>
      </c>
      <c r="B15" s="9">
        <f>SUM(B9:B14)</f>
        <v>2.096</v>
      </c>
      <c r="C15" s="4">
        <f>SUM(C9:C14)</f>
        <v>47265.306122449</v>
      </c>
      <c r="D15" s="4">
        <f>SUM(D9:D14)</f>
        <v>23632.6530612245</v>
      </c>
    </row>
    <row r="17">
      <c r="A17" s="6" t="inlineStr">
        <is>
          <t>Cookie dough</t>
        </is>
      </c>
    </row>
    <row r="18">
      <c r="A18" t="inlineStr">
        <is>
          <t>Dough for the bake (g)</t>
        </is>
      </c>
      <c r="B18" s="4">
        <f>SUMIF('Bake sheet'!$B$2:$B$20,A17,'Bake sheet'!$J$2:$J$20)</f>
        <v>4320</v>
      </c>
    </row>
    <row r="19">
      <c r="A19" t="inlineStr">
        <is>
          <t>Loss in mixing and dividing</t>
        </is>
      </c>
      <c r="B19" s="7" t="n">
        <v>0.02</v>
      </c>
    </row>
    <row r="20">
      <c r="A20" t="inlineStr">
        <is>
          <t>Dough to mix (g)</t>
        </is>
      </c>
      <c r="B20" s="4">
        <f>B18/(1-B19)</f>
        <v>4408.16326530612</v>
      </c>
    </row>
    <row r="21">
      <c r="A21" t="inlineStr">
        <is>
          <t>Mixer holds (g of dough)</t>
        </is>
      </c>
      <c r="B21" s="4" t="n">
        <v>8000</v>
      </c>
    </row>
    <row r="22">
      <c r="A22" t="inlineStr">
        <is>
          <t>Mixes</t>
        </is>
      </c>
      <c r="B22">
        <f>ROUNDUP(B20/B21,0)</f>
        <v>1</v>
      </c>
    </row>
    <row r="24">
      <c r="A24" s="8" t="inlineStr">
        <is>
          <t>Ingredient</t>
        </is>
      </c>
      <c r="B24" s="8" t="inlineStr">
        <is>
          <t>Baker's %</t>
        </is>
      </c>
      <c r="C24" s="8" t="inlineStr">
        <is>
          <t>Total (g)</t>
        </is>
      </c>
      <c r="D24" s="8" t="inlineStr">
        <is>
          <t>Per mix (g)</t>
        </is>
      </c>
    </row>
    <row r="25">
      <c r="A25" t="inlineStr">
        <is>
          <t>Bread flour</t>
        </is>
      </c>
      <c r="B25" s="9" t="n">
        <v>1</v>
      </c>
      <c r="C25" s="4">
        <f>B25*$B$20/SUM($B$25:$B$32)</f>
        <v>1154.7251513572</v>
      </c>
      <c r="D25" s="4">
        <f>C25/$B$22</f>
        <v>1154.7251513572</v>
      </c>
    </row>
    <row r="26">
      <c r="A26" t="inlineStr">
        <is>
          <t>Butter</t>
        </is>
      </c>
      <c r="B26" s="9" t="n">
        <v>0.796</v>
      </c>
      <c r="C26" s="4">
        <f>B26*$B$20/SUM($B$25:$B$32)</f>
        <v>919.161220480334</v>
      </c>
      <c r="D26" s="4">
        <f>C26/$B$22</f>
        <v>919.161220480334</v>
      </c>
    </row>
    <row r="27">
      <c r="A27" t="inlineStr">
        <is>
          <t>Sugar</t>
        </is>
      </c>
      <c r="B27" s="9" t="n">
        <v>0.702</v>
      </c>
      <c r="C27" s="4">
        <f>B27*$B$20/SUM($B$25:$B$32)</f>
        <v>810.617056252756</v>
      </c>
      <c r="D27" s="4">
        <f>C27/$B$22</f>
        <v>810.617056252756</v>
      </c>
    </row>
    <row r="28">
      <c r="A28" t="inlineStr">
        <is>
          <t>Macadamia nuts</t>
        </is>
      </c>
      <c r="B28" s="9" t="n">
        <v>0.474</v>
      </c>
      <c r="C28" s="4">
        <f>B28*$B$20/SUM($B$25:$B$32)</f>
        <v>547.339721743314</v>
      </c>
      <c r="D28" s="4">
        <f>C28/$B$22</f>
        <v>547.339721743314</v>
      </c>
    </row>
    <row r="29">
      <c r="A29" t="inlineStr">
        <is>
          <t>Taro paste</t>
        </is>
      </c>
      <c r="B29" s="9" t="n">
        <v>0.456</v>
      </c>
      <c r="C29" s="4">
        <f>B29*$B$20/SUM($B$25:$B$32)</f>
        <v>526.554669018885</v>
      </c>
      <c r="D29" s="4">
        <f>C29/$B$22</f>
        <v>526.554669018885</v>
      </c>
    </row>
    <row r="30">
      <c r="A30" t="inlineStr">
        <is>
          <t>Eggs</t>
        </is>
      </c>
      <c r="B30" s="9" t="n">
        <v>0.351</v>
      </c>
      <c r="C30" s="4">
        <f>B30*$B$20/SUM($B$25:$B$32)</f>
        <v>405.308528126378</v>
      </c>
      <c r="D30" s="4">
        <f>C30/$B$22</f>
        <v>405.308528126378</v>
      </c>
    </row>
    <row r="31">
      <c r="A31" t="inlineStr">
        <is>
          <t>Salt</t>
        </is>
      </c>
      <c r="B31" s="9" t="n">
        <v>0.021</v>
      </c>
      <c r="C31" s="4">
        <f>B31*$B$20/SUM($B$25:$B$32)</f>
        <v>24.2492281785013</v>
      </c>
      <c r="D31" s="4">
        <f>C31/$B$22</f>
        <v>24.2492281785013</v>
      </c>
    </row>
    <row r="32">
      <c r="A32" t="inlineStr">
        <is>
          <t>Baking soda</t>
        </is>
      </c>
      <c r="B32" s="9" t="n">
        <v>0.0175</v>
      </c>
      <c r="C32" s="4">
        <f>B32*$B$20/SUM($B$25:$B$32)</f>
        <v>20.2076901487511</v>
      </c>
      <c r="D32" s="4">
        <f>C32/$B$22</f>
        <v>20.2076901487511</v>
      </c>
    </row>
    <row r="33">
      <c r="A33" s="10" t="inlineStr">
        <is>
          <t>Total</t>
        </is>
      </c>
      <c r="B33" s="9">
        <f>SUM(B25:B32)</f>
        <v>3.8175</v>
      </c>
      <c r="C33" s="4">
        <f>SUM(C25:C32)</f>
        <v>4408.16326530612</v>
      </c>
      <c r="D33" s="4">
        <f>SUM(D25:D32)</f>
        <v>4408.16326530612</v>
      </c>
    </row>
  </sheetData>
  <printOptions gridLines="1"/>
  <pageMargins left="0.75" right="0.75" top="1" bottom="1" header="0.5" footer="0.5"/>
  <pageSetup orientation="portrait" fitToHeight="0" fitToWidth="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2026-09-20T00:00:00Z</dcterms:created>
  <dcterms:modified xmlns:dcterms="http://purl.org/dc/terms/" xmlns:xsi="http://www.w3.org/2001/XMLSchema-instance" xsi:type="dcterms:W3CDTF">2026-09-20T00:00:00Z</dcterms:modified>
</cp:coreProperties>
</file>